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ar\Desktop\"/>
    </mc:Choice>
  </mc:AlternateContent>
  <xr:revisionPtr revIDLastSave="0" documentId="13_ncr:1_{25AFE684-EB5F-49C6-9A52-ED47E43F9602}" xr6:coauthVersionLast="47" xr6:coauthVersionMax="47" xr10:uidLastSave="{00000000-0000-0000-0000-000000000000}"/>
  <bookViews>
    <workbookView xWindow="-110" yWindow="-110" windowWidth="22780" windowHeight="14540" activeTab="2" xr2:uid="{35E9DF97-EEA6-401C-AF12-2DFC4F894B7C}"/>
  </bookViews>
  <sheets>
    <sheet name="Patrimonio" sheetId="5" r:id="rId1"/>
    <sheet name="Presupuesto (planeado)" sheetId="4" r:id="rId2"/>
    <sheet name="Pilares Financieros" sheetId="9" r:id="rId3"/>
    <sheet name="Registr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D8" i="4" s="1"/>
  <c r="C7" i="4"/>
  <c r="D13" i="8"/>
  <c r="E13" i="8"/>
  <c r="F13" i="8"/>
  <c r="G13" i="8"/>
  <c r="H13" i="8"/>
  <c r="I13" i="8"/>
  <c r="J13" i="8"/>
  <c r="K13" i="8"/>
  <c r="L13" i="8"/>
  <c r="M13" i="8"/>
  <c r="N13" i="8"/>
  <c r="C13" i="8"/>
  <c r="D36" i="8"/>
  <c r="E36" i="8"/>
  <c r="F36" i="8"/>
  <c r="G36" i="8"/>
  <c r="H36" i="8"/>
  <c r="I36" i="8"/>
  <c r="J36" i="8"/>
  <c r="K36" i="8"/>
  <c r="L36" i="8"/>
  <c r="M36" i="8"/>
  <c r="N36" i="8"/>
  <c r="C36" i="8"/>
  <c r="D54" i="8"/>
  <c r="E54" i="8"/>
  <c r="F54" i="8"/>
  <c r="G54" i="8"/>
  <c r="H54" i="8"/>
  <c r="I54" i="8"/>
  <c r="J54" i="8"/>
  <c r="K54" i="8"/>
  <c r="L54" i="8"/>
  <c r="M54" i="8"/>
  <c r="N54" i="8"/>
  <c r="C54" i="8"/>
  <c r="E61" i="8"/>
  <c r="F61" i="8"/>
  <c r="G61" i="8"/>
  <c r="H61" i="8"/>
  <c r="I61" i="8"/>
  <c r="J61" i="8"/>
  <c r="K61" i="8"/>
  <c r="L61" i="8"/>
  <c r="M61" i="8"/>
  <c r="D61" i="8"/>
  <c r="C61" i="8"/>
  <c r="N61" i="8"/>
  <c r="K79" i="8"/>
  <c r="J79" i="8"/>
  <c r="H79" i="8"/>
  <c r="G79" i="8"/>
  <c r="F79" i="8"/>
  <c r="E79" i="8"/>
  <c r="D79" i="8"/>
  <c r="C79" i="8"/>
  <c r="I79" i="8"/>
  <c r="L79" i="8"/>
  <c r="M79" i="8"/>
  <c r="N79" i="8"/>
  <c r="O79" i="8" l="1"/>
  <c r="O13" i="8"/>
  <c r="B83" i="8" s="1"/>
  <c r="O36" i="8"/>
  <c r="O54" i="8"/>
  <c r="O61" i="8"/>
  <c r="B86" i="8" s="1"/>
  <c r="D9" i="4"/>
  <c r="D10" i="4"/>
  <c r="D5" i="4"/>
  <c r="C86" i="8" l="1"/>
  <c r="B85" i="8"/>
  <c r="C13" i="4"/>
  <c r="D4" i="4"/>
  <c r="D6" i="4"/>
  <c r="B87" i="8" l="1"/>
  <c r="C87" i="8" s="1"/>
  <c r="C85" i="8"/>
  <c r="D12" i="4"/>
  <c r="D7" i="4"/>
  <c r="D11" i="4"/>
  <c r="D13" i="4" s="1"/>
  <c r="C37" i="4" l="1"/>
  <c r="D36" i="4" s="1"/>
  <c r="C48" i="5"/>
  <c r="D43" i="5" s="1"/>
  <c r="C42" i="5"/>
  <c r="D37" i="5" s="1"/>
  <c r="C29" i="5"/>
  <c r="D28" i="5" s="1"/>
  <c r="D38" i="5"/>
  <c r="D39" i="5"/>
  <c r="D40" i="5"/>
  <c r="D41" i="5"/>
  <c r="D45" i="5"/>
  <c r="D46" i="5"/>
  <c r="D47" i="5"/>
  <c r="C26" i="5"/>
  <c r="D24" i="5" s="1"/>
  <c r="C22" i="5"/>
  <c r="D21" i="5" s="1"/>
  <c r="C18" i="5"/>
  <c r="D15" i="5" s="1"/>
  <c r="C11" i="5"/>
  <c r="C67" i="4"/>
  <c r="D54" i="4" s="1"/>
  <c r="C52" i="4"/>
  <c r="D41" i="4" s="1"/>
  <c r="D27" i="5" l="1"/>
  <c r="D23" i="5"/>
  <c r="D24" i="4"/>
  <c r="C49" i="5"/>
  <c r="C30" i="5"/>
  <c r="D20" i="5"/>
  <c r="D25" i="5"/>
  <c r="D19" i="5"/>
  <c r="D14" i="5"/>
  <c r="D13" i="5"/>
  <c r="D12" i="5"/>
  <c r="D17" i="5"/>
  <c r="D16" i="5"/>
  <c r="D8" i="5"/>
  <c r="D7" i="5"/>
  <c r="D10" i="5"/>
  <c r="D9" i="5"/>
  <c r="D59" i="4"/>
  <c r="D66" i="4"/>
  <c r="D58" i="4"/>
  <c r="D53" i="4"/>
  <c r="D65" i="4"/>
  <c r="D57" i="4"/>
  <c r="D61" i="4"/>
  <c r="D60" i="4"/>
  <c r="D64" i="4"/>
  <c r="D56" i="4"/>
  <c r="D63" i="4"/>
  <c r="D55" i="4"/>
  <c r="D62" i="4"/>
  <c r="D46" i="4"/>
  <c r="D39" i="4"/>
  <c r="D45" i="4"/>
  <c r="D38" i="4"/>
  <c r="D44" i="4"/>
  <c r="D48" i="4"/>
  <c r="D47" i="4"/>
  <c r="D51" i="4"/>
  <c r="D43" i="4"/>
  <c r="D50" i="4"/>
  <c r="D42" i="4"/>
  <c r="D40" i="4"/>
  <c r="D49" i="4"/>
  <c r="C68" i="4"/>
  <c r="D67" i="4" s="1"/>
  <c r="D32" i="4"/>
  <c r="D31" i="4"/>
  <c r="D23" i="4"/>
  <c r="D30" i="4"/>
  <c r="D22" i="4"/>
  <c r="D29" i="4"/>
  <c r="D28" i="4"/>
  <c r="D27" i="4"/>
  <c r="D34" i="4"/>
  <c r="D26" i="4"/>
  <c r="D21" i="4"/>
  <c r="D35" i="4"/>
  <c r="D33" i="4"/>
  <c r="D25" i="4"/>
  <c r="D26" i="5" l="1"/>
  <c r="C53" i="5"/>
  <c r="D44" i="5"/>
  <c r="C54" i="5"/>
  <c r="D48" i="5"/>
  <c r="D42" i="5"/>
  <c r="D18" i="5"/>
  <c r="D22" i="5"/>
  <c r="D11" i="5"/>
  <c r="D29" i="5"/>
  <c r="D37" i="4"/>
  <c r="D52" i="4"/>
  <c r="C55" i="5" l="1"/>
  <c r="D49" i="5"/>
  <c r="D30" i="5"/>
  <c r="D68" i="4"/>
</calcChain>
</file>

<file path=xl/sharedStrings.xml><?xml version="1.0" encoding="utf-8"?>
<sst xmlns="http://schemas.openxmlformats.org/spreadsheetml/2006/main" count="290" uniqueCount="154">
  <si>
    <t>ACTIVOS</t>
  </si>
  <si>
    <t>Negocios</t>
  </si>
  <si>
    <t>TOTAL DE ACTIVOS</t>
  </si>
  <si>
    <t>PASIVOS</t>
  </si>
  <si>
    <t>Salud</t>
  </si>
  <si>
    <t>Transporte</t>
  </si>
  <si>
    <t>Mascotas</t>
  </si>
  <si>
    <t>TOTAL DE PASIVOS</t>
  </si>
  <si>
    <t>RIQUEZA NETA</t>
  </si>
  <si>
    <t>Vivienda</t>
  </si>
  <si>
    <t>Educación</t>
  </si>
  <si>
    <t>Vestimenta</t>
  </si>
  <si>
    <t>Concepto</t>
  </si>
  <si>
    <t>Categoría</t>
  </si>
  <si>
    <t>Ropa y accesorios de lujo</t>
  </si>
  <si>
    <t>Ropa y Calzado</t>
  </si>
  <si>
    <t>Servicios premium para mascotas</t>
  </si>
  <si>
    <t>Decorativos de lujo</t>
  </si>
  <si>
    <t>Decoración y Mejoras del Hogar</t>
  </si>
  <si>
    <t>Remodelaciones estéticas</t>
  </si>
  <si>
    <t>Talleres de alta especialización</t>
  </si>
  <si>
    <t>Formación y Desarrollo Personal</t>
  </si>
  <si>
    <t>Cursos especializados</t>
  </si>
  <si>
    <t>Cosméticos de marcas exclusivas</t>
  </si>
  <si>
    <t>Belleza y Cuidado Personal</t>
  </si>
  <si>
    <t>Spa o tratamientos de lujo</t>
  </si>
  <si>
    <t>Comidas frecuentes en restaurantes caros</t>
  </si>
  <si>
    <t>Comidas y Bebidas Fuera de Casa</t>
  </si>
  <si>
    <t>Accesorios caros</t>
  </si>
  <si>
    <t>Tecnología y Dispositivos</t>
  </si>
  <si>
    <t>Gadgets de última generación</t>
  </si>
  <si>
    <t>Actividades costosas</t>
  </si>
  <si>
    <t>Entretenimiento y Ocio</t>
  </si>
  <si>
    <t>Suscripciones premium</t>
  </si>
  <si>
    <t>Viajes frecuentes</t>
  </si>
  <si>
    <t>Prendas de moda accesibles</t>
  </si>
  <si>
    <t>Juguetes y accesorios básicos</t>
  </si>
  <si>
    <t>Muebles funcionales</t>
  </si>
  <si>
    <t>Elementos decorativos básicos</t>
  </si>
  <si>
    <t>Clases en línea de desarrollo personal</t>
  </si>
  <si>
    <t>Cursos de hobbies</t>
  </si>
  <si>
    <t>Productos básicos de belleza</t>
  </si>
  <si>
    <t>Cortes de cabello regulares</t>
  </si>
  <si>
    <t>Comidas en restaurantes ocasionales</t>
  </si>
  <si>
    <t>Reparaciones no urgentes</t>
  </si>
  <si>
    <t>Compra de dispositivos electrónicos</t>
  </si>
  <si>
    <t>Gimnasio o actividades recreativas</t>
  </si>
  <si>
    <t>Salidas al cine o teatro</t>
  </si>
  <si>
    <t>Streaming (Netflix, etc.)</t>
  </si>
  <si>
    <t>Telefonía e internet básicos</t>
  </si>
  <si>
    <t>Comunicaciones</t>
  </si>
  <si>
    <t>Ropa y calzado funcional</t>
  </si>
  <si>
    <t>Colegios mínimos</t>
  </si>
  <si>
    <t>Material escolar esencial</t>
  </si>
  <si>
    <t>Consultas médicas necesarias</t>
  </si>
  <si>
    <t>Medicamentos esenciales</t>
  </si>
  <si>
    <t>Seguro médico básico</t>
  </si>
  <si>
    <t>Mantenimiento básico del vehículo</t>
  </si>
  <si>
    <t>Transporte público</t>
  </si>
  <si>
    <t>Combustible o carga eléctrica</t>
  </si>
  <si>
    <t>Productos de limpieza</t>
  </si>
  <si>
    <t>Alimentación</t>
  </si>
  <si>
    <t>Despensa y alimentos frescos</t>
  </si>
  <si>
    <t>Mantenimiento esencial</t>
  </si>
  <si>
    <t>Servicios básicos</t>
  </si>
  <si>
    <t>Renta o hipoteca</t>
  </si>
  <si>
    <t>BASICO</t>
  </si>
  <si>
    <t>LUJO</t>
  </si>
  <si>
    <t>Total Gastos</t>
  </si>
  <si>
    <t>COMODIDAD</t>
  </si>
  <si>
    <t>Cantidad</t>
  </si>
  <si>
    <t>Porcentaje</t>
  </si>
  <si>
    <t>Efectivo</t>
  </si>
  <si>
    <t>Cuentas bancarias</t>
  </si>
  <si>
    <t>Fondo de Emergencia</t>
  </si>
  <si>
    <t>Inversiones C.P. (p. ej. Cetes)</t>
  </si>
  <si>
    <t>Acciones</t>
  </si>
  <si>
    <t>Activos Líquidos</t>
  </si>
  <si>
    <t>Bonos</t>
  </si>
  <si>
    <t xml:space="preserve">Fondos de inversión </t>
  </si>
  <si>
    <t>Planes de Retiro</t>
  </si>
  <si>
    <t>Bienes raíces inversión</t>
  </si>
  <si>
    <t>Criptomonedas</t>
  </si>
  <si>
    <t>Activos de Inversión</t>
  </si>
  <si>
    <t>Bienes raíces</t>
  </si>
  <si>
    <t>Vehículos</t>
  </si>
  <si>
    <t xml:space="preserve">Oro, plata, joyas, cuadros. </t>
  </si>
  <si>
    <t xml:space="preserve">Activos Físicos o Tangibles </t>
  </si>
  <si>
    <t>Regalías</t>
  </si>
  <si>
    <t>Dividendos</t>
  </si>
  <si>
    <t>Activos Generadores de Ingresos</t>
  </si>
  <si>
    <t>Propiedas intelectual</t>
  </si>
  <si>
    <t>Empleo</t>
  </si>
  <si>
    <t>Activos Intangibles</t>
  </si>
  <si>
    <t>Tarjetas de crédito</t>
  </si>
  <si>
    <t>Préstamos personales</t>
  </si>
  <si>
    <t>Créditos de nómina</t>
  </si>
  <si>
    <t>Cuentas por pagar</t>
  </si>
  <si>
    <t xml:space="preserve">Deudas por compras a msi </t>
  </si>
  <si>
    <t>Pasivos de Corto Plazo</t>
  </si>
  <si>
    <t>Hipotecas</t>
  </si>
  <si>
    <t>Préstamo estudiantil</t>
  </si>
  <si>
    <t>Crédito automotriz</t>
  </si>
  <si>
    <t>Préstamo bancario a largo plazo</t>
  </si>
  <si>
    <t>Deudas con garantía (con garantías como casas)</t>
  </si>
  <si>
    <t>Pasivos de Largo Plazo</t>
  </si>
  <si>
    <t>Seguro Vida/Incapacidad</t>
  </si>
  <si>
    <t>INGRESOS</t>
  </si>
  <si>
    <t>EGRESOS</t>
  </si>
  <si>
    <t>Negocio</t>
  </si>
  <si>
    <t>Salario</t>
  </si>
  <si>
    <t>Ingreso Extra</t>
  </si>
  <si>
    <t>FUENTES DE INGRESO</t>
  </si>
  <si>
    <t>Negocios (Dividendos)</t>
  </si>
  <si>
    <t>Bienes Raíces (Rentas)</t>
  </si>
  <si>
    <t>Instrumentos Financieros (Rendimientos/Dividendos)</t>
  </si>
  <si>
    <t>INVERSIONES</t>
  </si>
  <si>
    <t>OTROS</t>
  </si>
  <si>
    <t>Seguro de Vida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</si>
  <si>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</si>
  <si>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</si>
  <si>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</si>
  <si>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</si>
  <si>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</si>
  <si>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</si>
  <si>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</si>
  <si>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</si>
  <si>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</si>
  <si>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</si>
  <si>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</si>
  <si>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</si>
  <si>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PPR</t>
  </si>
  <si>
    <t>CETES</t>
  </si>
  <si>
    <t>Seguro GMM</t>
  </si>
  <si>
    <t>CETES (Fondo emergencia)</t>
  </si>
  <si>
    <t>GBM</t>
  </si>
  <si>
    <t>Total</t>
  </si>
  <si>
    <t>AHORRO O INVERSION</t>
  </si>
  <si>
    <t>SEGUROS AHORRO</t>
  </si>
  <si>
    <t>EGRESOS LUJO</t>
  </si>
  <si>
    <t>EGRESOS BÁSICOS</t>
  </si>
  <si>
    <t>EGRESOS COMODIDADES</t>
  </si>
  <si>
    <t>TOTAL INGRESOS</t>
  </si>
  <si>
    <t>Sueldo</t>
  </si>
  <si>
    <t>Aguinaldo</t>
  </si>
  <si>
    <t>¿PARADO?</t>
  </si>
  <si>
    <t>GASTOS</t>
  </si>
  <si>
    <t>AHORRO / INVERSION</t>
  </si>
  <si>
    <t>Producto o plataforma</t>
  </si>
  <si>
    <t>Seguro de Incapacidad Total y Permanente</t>
  </si>
  <si>
    <t xml:space="preserve">SGMM </t>
  </si>
  <si>
    <t>Ahorro Emergencia</t>
  </si>
  <si>
    <t>Pilar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</si>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</sst>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Helvetica"/>
      <family val="2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9" fontId="0" fillId="2" borderId="0" xfId="2" applyFont="1" applyFill="1"/>
    <xf numFmtId="43" fontId="0" fillId="2" borderId="0" xfId="1" applyFont="1" applyFill="1"/>
    <xf numFmtId="9" fontId="0" fillId="2" borderId="0" xfId="0" applyNumberFormat="1" applyFill="1"/>
    <xf numFmtId="0" fontId="0" fillId="2" borderId="10" xfId="0" applyFill="1" applyBorder="1"/>
    <xf numFmtId="43" fontId="0" fillId="2" borderId="11" xfId="1" applyFont="1" applyFill="1" applyBorder="1"/>
    <xf numFmtId="43" fontId="0" fillId="4" borderId="12" xfId="1" applyFont="1" applyFill="1" applyBorder="1"/>
    <xf numFmtId="9" fontId="0" fillId="2" borderId="10" xfId="2" applyFont="1" applyFill="1" applyBorder="1"/>
    <xf numFmtId="9" fontId="0" fillId="2" borderId="11" xfId="2" applyFont="1" applyFill="1" applyBorder="1"/>
    <xf numFmtId="9" fontId="0" fillId="4" borderId="12" xfId="2" applyFont="1" applyFill="1" applyBorder="1"/>
    <xf numFmtId="0" fontId="0" fillId="2" borderId="11" xfId="0" applyFill="1" applyBorder="1"/>
    <xf numFmtId="0" fontId="8" fillId="4" borderId="12" xfId="0" applyFont="1" applyFill="1" applyBorder="1"/>
    <xf numFmtId="43" fontId="0" fillId="2" borderId="10" xfId="1" applyFont="1" applyFill="1" applyBorder="1"/>
    <xf numFmtId="0" fontId="0" fillId="2" borderId="1" xfId="0" applyFill="1" applyBorder="1"/>
    <xf numFmtId="43" fontId="0" fillId="2" borderId="1" xfId="1" applyFont="1" applyFill="1" applyBorder="1"/>
    <xf numFmtId="0" fontId="3" fillId="2" borderId="0" xfId="3" applyFill="1"/>
    <xf numFmtId="43" fontId="3" fillId="2" borderId="0" xfId="1" applyFont="1" applyFill="1"/>
    <xf numFmtId="9" fontId="3" fillId="2" borderId="0" xfId="3" applyNumberFormat="1" applyFill="1"/>
    <xf numFmtId="0" fontId="3" fillId="2" borderId="2" xfId="3" applyFill="1" applyBorder="1"/>
    <xf numFmtId="0" fontId="3" fillId="2" borderId="5" xfId="3" applyFill="1" applyBorder="1"/>
    <xf numFmtId="43" fontId="3" fillId="2" borderId="0" xfId="1" applyFont="1" applyFill="1" applyBorder="1"/>
    <xf numFmtId="9" fontId="3" fillId="2" borderId="0" xfId="2" applyFont="1" applyFill="1" applyBorder="1"/>
    <xf numFmtId="0" fontId="3" fillId="2" borderId="6" xfId="3" applyFill="1" applyBorder="1"/>
    <xf numFmtId="0" fontId="5" fillId="3" borderId="7" xfId="3" applyFont="1" applyFill="1" applyBorder="1" applyAlignment="1">
      <alignment horizontal="center" vertical="top"/>
    </xf>
    <xf numFmtId="43" fontId="5" fillId="3" borderId="8" xfId="1" applyFont="1" applyFill="1" applyBorder="1" applyAlignment="1">
      <alignment horizontal="center" vertical="top"/>
    </xf>
    <xf numFmtId="9" fontId="7" fillId="3" borderId="16" xfId="2" applyFont="1" applyFill="1" applyBorder="1"/>
    <xf numFmtId="0" fontId="5" fillId="3" borderId="9" xfId="3" applyFont="1" applyFill="1" applyBorder="1" applyAlignment="1">
      <alignment horizontal="center" vertical="top"/>
    </xf>
    <xf numFmtId="9" fontId="3" fillId="2" borderId="3" xfId="2" applyFont="1" applyFill="1" applyBorder="1"/>
    <xf numFmtId="0" fontId="3" fillId="2" borderId="4" xfId="3" applyFill="1" applyBorder="1"/>
    <xf numFmtId="43" fontId="3" fillId="3" borderId="8" xfId="1" applyFont="1" applyFill="1" applyBorder="1"/>
    <xf numFmtId="0" fontId="3" fillId="3" borderId="9" xfId="3" applyFill="1" applyBorder="1"/>
    <xf numFmtId="0" fontId="5" fillId="2" borderId="1" xfId="3" applyFont="1" applyFill="1" applyBorder="1" applyAlignment="1">
      <alignment horizontal="center" vertical="top"/>
    </xf>
    <xf numFmtId="0" fontId="5" fillId="2" borderId="0" xfId="3" applyFont="1" applyFill="1"/>
    <xf numFmtId="0" fontId="2" fillId="2" borderId="2" xfId="3" applyFont="1" applyFill="1" applyBorder="1"/>
    <xf numFmtId="0" fontId="2" fillId="2" borderId="5" xfId="3" applyFont="1" applyFill="1" applyBorder="1"/>
    <xf numFmtId="43" fontId="2" fillId="2" borderId="3" xfId="1" applyFont="1" applyFill="1" applyBorder="1"/>
    <xf numFmtId="9" fontId="2" fillId="2" borderId="4" xfId="2" applyFont="1" applyFill="1" applyBorder="1"/>
    <xf numFmtId="43" fontId="2" fillId="2" borderId="0" xfId="1" applyFont="1" applyFill="1" applyBorder="1"/>
    <xf numFmtId="9" fontId="2" fillId="2" borderId="6" xfId="2" applyFont="1" applyFill="1" applyBorder="1"/>
    <xf numFmtId="43" fontId="2" fillId="3" borderId="0" xfId="1" applyFont="1" applyFill="1" applyBorder="1"/>
    <xf numFmtId="9" fontId="2" fillId="3" borderId="6" xfId="2" applyFont="1" applyFill="1" applyBorder="1"/>
    <xf numFmtId="0" fontId="5" fillId="3" borderId="5" xfId="3" applyFont="1" applyFill="1" applyBorder="1"/>
    <xf numFmtId="0" fontId="5" fillId="2" borderId="10" xfId="3" applyFont="1" applyFill="1" applyBorder="1"/>
    <xf numFmtId="0" fontId="5" fillId="3" borderId="7" xfId="3" applyFont="1" applyFill="1" applyBorder="1"/>
    <xf numFmtId="43" fontId="2" fillId="3" borderId="8" xfId="1" applyFont="1" applyFill="1" applyBorder="1"/>
    <xf numFmtId="0" fontId="3" fillId="0" borderId="0" xfId="3"/>
    <xf numFmtId="0" fontId="2" fillId="0" borderId="0" xfId="3" applyFont="1"/>
    <xf numFmtId="43" fontId="0" fillId="0" borderId="0" xfId="1" applyFont="1" applyFill="1" applyBorder="1"/>
    <xf numFmtId="43" fontId="0" fillId="2" borderId="0" xfId="1" applyFont="1" applyFill="1" applyBorder="1"/>
    <xf numFmtId="0" fontId="11" fillId="0" borderId="17" xfId="0" applyFont="1" applyBorder="1"/>
    <xf numFmtId="0" fontId="11" fillId="0" borderId="18" xfId="0" applyFont="1" applyBorder="1"/>
    <xf numFmtId="0" fontId="1" fillId="0" borderId="0" xfId="3" applyFont="1"/>
    <xf numFmtId="0" fontId="9" fillId="0" borderId="19" xfId="3" applyFont="1" applyBorder="1"/>
    <xf numFmtId="0" fontId="11" fillId="0" borderId="20" xfId="0" applyFont="1" applyBorder="1"/>
    <xf numFmtId="0" fontId="11" fillId="0" borderId="21" xfId="0" applyFont="1" applyBorder="1"/>
    <xf numFmtId="0" fontId="1" fillId="0" borderId="0" xfId="0" applyFont="1"/>
    <xf numFmtId="0" fontId="5" fillId="0" borderId="0" xfId="0" applyFont="1"/>
    <xf numFmtId="43" fontId="0" fillId="0" borderId="0" xfId="0" applyNumberFormat="1"/>
    <xf numFmtId="0" fontId="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3" applyFont="1" applyFill="1"/>
    <xf numFmtId="0" fontId="15" fillId="2" borderId="0" xfId="0" applyFont="1" applyFill="1"/>
    <xf numFmtId="9" fontId="13" fillId="2" borderId="0" xfId="2" applyFont="1" applyFill="1" applyBorder="1"/>
    <xf numFmtId="43" fontId="0" fillId="0" borderId="0" xfId="1" applyFont="1" applyFill="1"/>
    <xf numFmtId="9" fontId="2" fillId="3" borderId="9" xfId="2" applyFont="1" applyFill="1" applyBorder="1"/>
    <xf numFmtId="0" fontId="15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5" borderId="13" xfId="3" applyFont="1" applyFill="1" applyBorder="1" applyAlignment="1">
      <alignment horizontal="center"/>
    </xf>
    <xf numFmtId="0" fontId="5" fillId="5" borderId="14" xfId="3" applyFont="1" applyFill="1" applyBorder="1" applyAlignment="1">
      <alignment horizontal="center"/>
    </xf>
    <xf numFmtId="0" fontId="5" fillId="5" borderId="15" xfId="3" applyFont="1" applyFill="1" applyBorder="1" applyAlignment="1">
      <alignment horizontal="center"/>
    </xf>
    <xf numFmtId="0" fontId="0" fillId="0" borderId="0" xfId="0" applyFill="1"/>
  </cellXfs>
  <cellStyles count="5">
    <cellStyle name="Currency 2" xfId="4" xr:uid="{8FBF6550-DB69-4629-BD35-5320206C3214}"/>
    <cellStyle name="Millares" xfId="1" builtinId="3"/>
    <cellStyle name="Normal" xfId="0" builtinId="0"/>
    <cellStyle name="Normal 2" xfId="3" xr:uid="{75C49C11-09EE-41AC-964F-3E6B0A08946F}"/>
    <cellStyle name="Porcentaje" xfId="2" builtinId="5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theme="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0-49DF-A80E-79E18238D1E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0-49DF-A80E-79E18238D1E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0-49DF-A80E-79E18238D1E2}"/>
              </c:ext>
            </c:extLst>
          </c:dPt>
          <c:dLbls>
            <c:dLbl>
              <c:idx val="0"/>
              <c:spPr>
                <a:solidFill>
                  <a:schemeClr val="lt1"/>
                </a:solidFill>
                <a:ln w="190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ln>
                        <a:noFill/>
                      </a:ln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1DE0-49DF-A80E-79E18238D1E2}"/>
                </c:ext>
              </c:extLst>
            </c:dLbl>
            <c:dLbl>
              <c:idx val="1"/>
              <c:spPr>
                <a:solidFill>
                  <a:schemeClr val="lt1"/>
                </a:solidFill>
                <a:ln w="190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ln>
                        <a:noFill/>
                      </a:ln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1DE0-49DF-A80E-79E18238D1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0-49DF-A80E-79E18238D1E2}"/>
                </c:ext>
              </c:extLst>
            </c:dLbl>
            <c:spPr>
              <a:solidFill>
                <a:schemeClr val="lt1"/>
              </a:solidFill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spc="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Registro!$A$85:$A$87</c:f>
              <c:strCache>
                <c:ptCount val="3"/>
                <c:pt idx="0">
                  <c:v>GASTOS</c:v>
                </c:pt>
                <c:pt idx="1">
                  <c:v>AHORRO / INVERSION</c:v>
                </c:pt>
                <c:pt idx="2">
                  <c:v>¿PARADO?</c:v>
                </c:pt>
              </c:strCache>
            </c:strRef>
          </c:cat>
          <c:val>
            <c:numRef>
              <c:f>Registro!$B$85:$B$87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0-49DF-A80E-79E18238D1E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0-49DF-A80E-79E18238D1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0-49DF-A80E-79E18238D1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0-49DF-A80E-79E18238D1E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ln>
                        <a:noFill/>
                      </a:ln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DE0-49DF-A80E-79E18238D1E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ln>
                        <a:noFill/>
                      </a:ln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1DE0-49DF-A80E-79E18238D1E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ln>
                        <a:noFill/>
                      </a:ln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DE0-49DF-A80E-79E18238D1E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Registro!$A$85:$A$87</c:f>
              <c:strCache>
                <c:ptCount val="3"/>
                <c:pt idx="0">
                  <c:v>GASTOS</c:v>
                </c:pt>
                <c:pt idx="1">
                  <c:v>AHORRO / INVERSION</c:v>
                </c:pt>
                <c:pt idx="2">
                  <c:v>¿PARADO?</c:v>
                </c:pt>
              </c:strCache>
            </c:strRef>
          </c:cat>
          <c:val>
            <c:numRef>
              <c:f>Registro!$C$85:$C$87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0-49DF-A80E-79E18238D1E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79</xdr:row>
      <xdr:rowOff>111125</xdr:rowOff>
    </xdr:from>
    <xdr:to>
      <xdr:col>9</xdr:col>
      <xdr:colOff>234950</xdr:colOff>
      <xdr:row>93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05B4AF2-A7EF-B843-FF9A-D27231F5A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A91FFF-5E60-44ED-A2F6-3DF46A13A4CB}" name="Tabla7" displayName="Tabla7" ref="B4:D11" headerRowDxfId="149" dataDxfId="148">
  <autoFilter ref="B4:D11" xr:uid="{8AA91FFF-5E60-44ED-A2F6-3DF46A13A4CB}"/>
  <tableColumns count="3">
    <tableColumn id="1" xr3:uid="{9BC250C1-1D9B-48B6-A205-1BEEBB0315C3}" name="Pilar" totalsRowLabel="Total" dataDxfId="147" totalsRowDxfId="146"/>
    <tableColumn id="3" xr3:uid="{F1523A3F-80D6-443E-AB4E-E0F0F9D2448C}" name="Producto o plataforma" dataDxfId="145" totalsRowDxfId="144"/>
    <tableColumn id="2" xr3:uid="{5E5631A3-A35B-416E-BA8C-A71C0D355B8F}" name="Monto" totalsRowFunction="sum" dataDxfId="143" totalsRowDxfId="142" dataCellStyle="Milla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98FA4D-F355-4D31-B9E7-AB47C221C0BD}" name="Tabla1" displayName="Tabla1" ref="B18:N36" totalsRowCount="1" headerRowDxfId="141" dataDxfId="140">
  <autoFilter ref="B18:N35" xr:uid="{8D98FA4D-F355-4D31-B9E7-AB47C221C0BD}"/>
  <tableColumns count="13">
    <tableColumn id="1" xr3:uid="{31147004-BCD8-4D38-AD98-DCDB03387FCE}" name="EGRESOS BÁSICOS" totalsRowLabel="Total" dataDxfId="139" totalsRowDxfId="138" dataCellStyle="Normal 2"/>
    <tableColumn id="2" xr3:uid="{D80E3E2D-28DC-473F-A822-27EAE9933773}" name="enero" totalsRowFunction="sum" dataDxfId="137" totalsRowDxfId="136" dataCellStyle="Millares"/>
    <tableColumn id="3" xr3:uid="{9A3E7EDA-4004-4183-8169-FC95F12C0066}" name="febrero" totalsRowFunction="sum" dataDxfId="135" totalsRowDxfId="134" dataCellStyle="Millares"/>
    <tableColumn id="4" xr3:uid="{CFFB3D32-7880-4531-B674-5D0D2A8FD081}" name="marzo" totalsRowFunction="sum" dataDxfId="133" totalsRowDxfId="132" dataCellStyle="Millares"/>
    <tableColumn id="5" xr3:uid="{F2E8E4AB-3F9E-473D-8D45-8D37E5A31229}" name="abril" totalsRowFunction="sum" dataDxfId="131" totalsRowDxfId="130" dataCellStyle="Millares"/>
    <tableColumn id="6" xr3:uid="{643152FF-804E-464A-819B-2E3BCAEFD941}" name="mayo" totalsRowFunction="sum" dataDxfId="129" totalsRowDxfId="128" dataCellStyle="Millares"/>
    <tableColumn id="7" xr3:uid="{19719D0F-2394-47E3-8EE0-603776191417}" name="junio" totalsRowFunction="sum" dataDxfId="127" totalsRowDxfId="126" dataCellStyle="Millares"/>
    <tableColumn id="8" xr3:uid="{B4F883A3-037E-4510-B8D7-C6CD4AB76A41}" name="julio" totalsRowFunction="sum" dataDxfId="125" totalsRowDxfId="124" dataCellStyle="Millares"/>
    <tableColumn id="9" xr3:uid="{5EECD050-3ED7-4086-9009-34186610BB0E}" name="agosto" totalsRowFunction="sum" dataDxfId="123" totalsRowDxfId="122" dataCellStyle="Millares"/>
    <tableColumn id="10" xr3:uid="{09774284-CFF2-4C01-855B-C749A0E23261}" name="septiembre" totalsRowFunction="sum" dataDxfId="121" totalsRowDxfId="120" dataCellStyle="Millares"/>
    <tableColumn id="11" xr3:uid="{E5B714EF-E151-4AA4-98C8-926B5017AB66}" name="octubre" totalsRowFunction="sum" dataDxfId="119" totalsRowDxfId="118" dataCellStyle="Millares"/>
    <tableColumn id="12" xr3:uid="{6FF14AB4-FDED-4656-A681-32808F582E4A}" name="noviembre" totalsRowFunction="sum" dataDxfId="117" totalsRowDxfId="116" dataCellStyle="Millares"/>
    <tableColumn id="13" xr3:uid="{7188A3E1-A4AB-4C9D-B8AA-67B450D245E6}" name="diciembre" totalsRowFunction="sum" dataDxfId="115" totalsRowDxfId="114" dataCellStyle="Millares"/>
  </tableColumns>
  <tableStyleInfo name="TableStyleDark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3B089C-6920-43FF-96D2-C9163B72ECA8}" name="Tabla2" displayName="Tabla2" ref="B39:N54" totalsRowCount="1" headerRowDxfId="113" dataDxfId="112">
  <autoFilter ref="B39:N53" xr:uid="{D33B089C-6920-43FF-96D2-C9163B72ECA8}"/>
  <tableColumns count="13">
    <tableColumn id="1" xr3:uid="{8F72698F-4568-4BE8-9493-0E0CD8830B94}" name="EGRESOS COMODIDADES" totalsRowLabel="Total" dataDxfId="111" totalsRowDxfId="110" dataCellStyle="Normal 2"/>
    <tableColumn id="2" xr3:uid="{095F1AB2-7EBB-44C7-8ACC-15817E3E5C08}" name="enero" totalsRowFunction="sum" dataDxfId="109" totalsRowDxfId="108" dataCellStyle="Millares"/>
    <tableColumn id="3" xr3:uid="{39CEEAE8-5907-4C4D-B407-D65AC94EE897}" name="febrero" totalsRowFunction="sum" dataDxfId="107" totalsRowDxfId="106" dataCellStyle="Millares"/>
    <tableColumn id="4" xr3:uid="{8C02E4E8-BEB4-4EAD-9274-56DD00C9A79F}" name="marzo" totalsRowFunction="sum" dataDxfId="105" totalsRowDxfId="104" dataCellStyle="Millares"/>
    <tableColumn id="5" xr3:uid="{8B8561D0-944C-4F3B-9090-64F7FD4BAC91}" name="abril" totalsRowFunction="sum" dataDxfId="103" totalsRowDxfId="102" dataCellStyle="Millares"/>
    <tableColumn id="6" xr3:uid="{29EB571C-C9FD-40AE-A932-24F71C68CF3A}" name="mayo" totalsRowFunction="sum" dataDxfId="101" totalsRowDxfId="100" dataCellStyle="Millares"/>
    <tableColumn id="7" xr3:uid="{E1922859-FF70-4A8E-89D0-24D74162C946}" name="junio" totalsRowFunction="sum" dataDxfId="99" totalsRowDxfId="98" dataCellStyle="Millares"/>
    <tableColumn id="8" xr3:uid="{99BCF9FC-33B9-4957-9800-70ED1EDE3929}" name="julio" totalsRowFunction="sum" dataDxfId="97" totalsRowDxfId="96" dataCellStyle="Millares"/>
    <tableColumn id="9" xr3:uid="{6C3D4747-9279-4A9F-91AD-D942AC0A6284}" name="agosto" totalsRowFunction="sum" dataDxfId="95" totalsRowDxfId="94" dataCellStyle="Millares"/>
    <tableColumn id="10" xr3:uid="{88A1321B-F456-48CE-8A74-3D1088BDB27C}" name="septiembre" totalsRowFunction="sum" dataDxfId="93" totalsRowDxfId="92" dataCellStyle="Millares"/>
    <tableColumn id="11" xr3:uid="{30596F31-CA8E-4478-907B-196E7114A4B3}" name="octubre" totalsRowFunction="sum" dataDxfId="91" totalsRowDxfId="90" dataCellStyle="Millares"/>
    <tableColumn id="12" xr3:uid="{E27089F7-D9E1-436C-A69B-16AD046E0276}" name="noviembre" totalsRowFunction="sum" dataDxfId="89" totalsRowDxfId="88" dataCellStyle="Millares"/>
    <tableColumn id="13" xr3:uid="{E4B41057-61BA-47D1-8F6E-D94AD7389037}" name="diciembre" totalsRowFunction="sum" dataDxfId="87" totalsRowDxfId="86" dataCellStyle="Millares"/>
  </tableColumns>
  <tableStyleInfo name="TableStyleDark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E1E36C-6B0B-4845-9FDD-992FBEBA64D4}" name="Tabla3" displayName="Tabla3" ref="B64:N79" totalsRowCount="1" headerRowDxfId="85" dataDxfId="84">
  <autoFilter ref="B64:N78" xr:uid="{57E1E36C-6B0B-4845-9FDD-992FBEBA64D4}"/>
  <tableColumns count="13">
    <tableColumn id="1" xr3:uid="{DD3FB4E5-3F4E-453C-9FF9-6B0995323984}" name="EGRESOS LUJO" totalsRowLabel="Total" dataDxfId="83" totalsRowDxfId="82" dataCellStyle="Normal 2"/>
    <tableColumn id="2" xr3:uid="{FCDEFCA3-5F02-4596-841B-33BDF4D43DE9}" name="enero" totalsRowFunction="sum" dataDxfId="81" totalsRowDxfId="80" dataCellStyle="Millares"/>
    <tableColumn id="3" xr3:uid="{EE5CB384-9DE9-45C5-A375-6718E5A88C2B}" name="febrero" totalsRowFunction="sum" dataDxfId="79" totalsRowDxfId="78" dataCellStyle="Millares"/>
    <tableColumn id="4" xr3:uid="{866FD447-DC48-4F4B-8A84-D926F2361E25}" name="marzo" totalsRowFunction="sum" dataDxfId="77" totalsRowDxfId="76" dataCellStyle="Millares"/>
    <tableColumn id="5" xr3:uid="{9741B91F-3A55-4359-91B9-694533E698E4}" name="abril" totalsRowFunction="sum" dataDxfId="75" totalsRowDxfId="74" dataCellStyle="Millares"/>
    <tableColumn id="6" xr3:uid="{14129120-06EB-40D7-AF06-5E45154777B1}" name="mayo" totalsRowFunction="sum" dataDxfId="73" totalsRowDxfId="72" dataCellStyle="Millares"/>
    <tableColumn id="7" xr3:uid="{B3E70756-83D5-4973-A857-63C2920AC180}" name="junio" totalsRowFunction="sum" dataDxfId="71" totalsRowDxfId="70" dataCellStyle="Millares"/>
    <tableColumn id="8" xr3:uid="{8C111729-34AB-4053-A77E-033CC47B3CB3}" name="julio" totalsRowFunction="sum" dataDxfId="69" totalsRowDxfId="68" dataCellStyle="Millares"/>
    <tableColumn id="9" xr3:uid="{D241190B-21F9-46E4-B141-A975799AE236}" name="agosto" totalsRowFunction="sum" dataDxfId="67" totalsRowDxfId="66" dataCellStyle="Millares"/>
    <tableColumn id="10" xr3:uid="{1BDFC889-ACEA-4A28-BC3C-B165F2655A01}" name="septiembre" totalsRowFunction="sum" dataDxfId="65" totalsRowDxfId="64" dataCellStyle="Millares"/>
    <tableColumn id="11" xr3:uid="{839BF2F7-CCD6-4B1D-A4FD-B76D0538A300}" name="octubre" totalsRowFunction="sum" dataDxfId="63" totalsRowDxfId="62" dataCellStyle="Millares"/>
    <tableColumn id="12" xr3:uid="{F37EDC0F-160E-400E-B812-4FF64A801401}" name="noviembre" totalsRowFunction="sum" dataDxfId="61" totalsRowDxfId="60" dataCellStyle="Millares"/>
    <tableColumn id="13" xr3:uid="{1F0167C6-164F-4658-8ADE-7844D3DCCBD1}" name="diciembre" totalsRowFunction="sum" dataDxfId="59" totalsRowDxfId="58" dataCellStyle="Millares"/>
  </tableColumns>
  <tableStyleInfo name="TableStyleDark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DDC019-1D10-4235-AB96-183263D03C5D}" name="Tabla4" displayName="Tabla4" ref="B5:N13" totalsRowCount="1" headerRowDxfId="57" dataDxfId="56">
  <autoFilter ref="B5:N12" xr:uid="{19DDC019-1D10-4235-AB96-183263D03C5D}"/>
  <tableColumns count="13">
    <tableColumn id="1" xr3:uid="{552978CC-B72C-4975-B1C8-8873CB78A939}" name="INGRESOS" totalsRowLabel="Total" dataDxfId="55" totalsRowDxfId="54" dataCellStyle="Normal 2"/>
    <tableColumn id="2" xr3:uid="{ED58BC44-C9B7-4C0A-A31B-2D6AD7075C22}" name="enero" totalsRowFunction="sum" dataDxfId="53" totalsRowDxfId="52"/>
    <tableColumn id="3" xr3:uid="{56EAC39B-3C7D-433D-9472-FF63845FCD34}" name="febrero" totalsRowFunction="sum" dataDxfId="51" totalsRowDxfId="50"/>
    <tableColumn id="4" xr3:uid="{ACCE4A28-0B59-4C86-8F31-2E62B36080AC}" name="marzo" totalsRowFunction="sum" dataDxfId="49" totalsRowDxfId="48"/>
    <tableColumn id="5" xr3:uid="{A30265B2-AE0E-4641-B833-48E71EDE1666}" name="abril" totalsRowFunction="sum" dataDxfId="47" totalsRowDxfId="46"/>
    <tableColumn id="6" xr3:uid="{02412F28-17E5-40D6-9386-EFD1A6B7AF24}" name="mayo" totalsRowFunction="sum" dataDxfId="45" totalsRowDxfId="44"/>
    <tableColumn id="7" xr3:uid="{AC14EA8D-48D2-4EF1-A718-8CCC85BFF05D}" name="junio" totalsRowFunction="sum" dataDxfId="43" totalsRowDxfId="42"/>
    <tableColumn id="8" xr3:uid="{3BBE549D-5D1D-4F73-97A2-FFD71E481825}" name="julio" totalsRowFunction="sum" dataDxfId="41" totalsRowDxfId="40"/>
    <tableColumn id="9" xr3:uid="{3BC7ED8F-D86E-43F4-B4AA-73F68F138759}" name="agosto" totalsRowFunction="sum" dataDxfId="39" totalsRowDxfId="38"/>
    <tableColumn id="10" xr3:uid="{9EFEAA89-78B6-4A8E-A1BA-4B83973060D9}" name="septiembre" totalsRowFunction="sum" dataDxfId="37" totalsRowDxfId="36"/>
    <tableColumn id="11" xr3:uid="{84717A6F-1397-41E1-AFB7-7C75DE5D2585}" name="octubre" totalsRowFunction="sum" dataDxfId="35" totalsRowDxfId="34"/>
    <tableColumn id="12" xr3:uid="{462BF634-EC4A-466B-AC36-DD4E78745329}" name="noviembre" totalsRowFunction="sum" dataDxfId="33" totalsRowDxfId="32"/>
    <tableColumn id="13" xr3:uid="{033B25F0-5930-4257-A5A0-9190DB39AB1B}" name="diciembre" totalsRowFunction="sum" dataDxfId="31" totalsRowDxfId="30"/>
  </tableColumns>
  <tableStyleInfo name="TableStyleDark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7CA8B8-1435-4081-BF14-E4B5EE57D710}" name="Tabla5" displayName="Tabla5" ref="B56:N61" totalsRowCount="1" headerRowDxfId="29" dataDxfId="27" headerRowBorderDxfId="28" tableBorderDxfId="26" dataCellStyle="Millares">
  <autoFilter ref="B56:N60" xr:uid="{8C7CA8B8-1435-4081-BF14-E4B5EE57D710}"/>
  <tableColumns count="13">
    <tableColumn id="1" xr3:uid="{FBC68BA5-7F4B-4768-8D1A-012D99873890}" name="AHORRO O INVERSION" totalsRowLabel="Total" dataDxfId="25" totalsRowDxfId="24" dataCellStyle="Normal 2"/>
    <tableColumn id="2" xr3:uid="{EBA13B55-296C-4CA7-968F-04183C5C75FB}" name="enero" totalsRowFunction="sum" dataDxfId="23" totalsRowDxfId="22" dataCellStyle="Millares"/>
    <tableColumn id="3" xr3:uid="{6FBEC140-3566-4C2F-86A7-BE655BFFFB82}" name="febrero" totalsRowFunction="sum" dataDxfId="21" totalsRowDxfId="20" dataCellStyle="Millares"/>
    <tableColumn id="4" xr3:uid="{25F138C5-5DE0-42C5-AE76-035E078BDDA1}" name="marzo" totalsRowFunction="sum" dataDxfId="19" totalsRowDxfId="18" dataCellStyle="Millares"/>
    <tableColumn id="5" xr3:uid="{F9940941-CC3C-4D00-8E41-E68CEBA77BF9}" name="abril" totalsRowFunction="sum" dataDxfId="17" totalsRowDxfId="16" dataCellStyle="Millares"/>
    <tableColumn id="6" xr3:uid="{0BEB684C-4054-46E9-9BCF-523BBBA0575B}" name="mayo" totalsRowFunction="sum" dataDxfId="15" totalsRowDxfId="14" dataCellStyle="Millares"/>
    <tableColumn id="7" xr3:uid="{1C12CDF5-2513-44AF-AEE9-E164466EF2A9}" name="junio" totalsRowFunction="sum" dataDxfId="13" totalsRowDxfId="12" dataCellStyle="Millares"/>
    <tableColumn id="8" xr3:uid="{C4D721CC-F95E-4316-BBC8-DCD0CF73064F}" name="julio" totalsRowFunction="sum" dataDxfId="11" totalsRowDxfId="10" dataCellStyle="Millares"/>
    <tableColumn id="9" xr3:uid="{09A28605-952B-4266-86A4-86B2018089EE}" name="agosto" totalsRowFunction="sum" dataDxfId="9" totalsRowDxfId="8" dataCellStyle="Millares"/>
    <tableColumn id="10" xr3:uid="{67448C45-F44A-4448-94E5-7DF8D4AA19D4}" name="septiembre" totalsRowFunction="sum" dataDxfId="7" totalsRowDxfId="6" dataCellStyle="Millares"/>
    <tableColumn id="11" xr3:uid="{B315DB1E-E691-401B-A693-8D642C3ADD8A}" name="octubre" totalsRowFunction="sum" dataDxfId="5" totalsRowDxfId="4" dataCellStyle="Millares"/>
    <tableColumn id="12" xr3:uid="{76F927FE-6B86-4812-A7F2-EB3A0033752F}" name="noviembre" totalsRowFunction="sum" dataDxfId="3" totalsRowDxfId="2" dataCellStyle="Millares"/>
    <tableColumn id="13" xr3:uid="{D935FB3C-938F-4707-AACB-18AE59D01F6B}" name="diciembre" totalsRowFunction="sum" dataDxfId="1" totalsRowDxfId="0" dataCellStyle="Millares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D01A-6DA9-4A8B-8135-0F8D94FAE9F3}">
  <dimension ref="B4:D55"/>
  <sheetViews>
    <sheetView zoomScaleNormal="100" workbookViewId="0">
      <selection activeCell="C55" sqref="C55"/>
    </sheetView>
  </sheetViews>
  <sheetFormatPr baseColWidth="10" defaultRowHeight="16" x14ac:dyDescent="0.4"/>
  <cols>
    <col min="1" max="1" width="6.6640625" style="1" customWidth="1"/>
    <col min="2" max="2" width="27.9140625" style="1" bestFit="1" customWidth="1"/>
    <col min="3" max="3" width="12.6640625" style="1" bestFit="1" customWidth="1"/>
    <col min="4" max="4" width="10.6640625" style="2"/>
    <col min="5" max="6" width="10.6640625" style="1"/>
    <col min="7" max="7" width="39.83203125" style="1" bestFit="1" customWidth="1"/>
    <col min="8" max="8" width="12.9140625" style="1" bestFit="1" customWidth="1"/>
    <col min="9" max="16384" width="10.6640625" style="1"/>
  </cols>
  <sheetData>
    <row r="4" spans="2:4" ht="16.5" thickBot="1" x14ac:dyDescent="0.45"/>
    <row r="5" spans="2:4" ht="16.5" thickBot="1" x14ac:dyDescent="0.45">
      <c r="B5" s="70" t="s">
        <v>0</v>
      </c>
      <c r="C5" s="71"/>
      <c r="D5" s="72"/>
    </row>
    <row r="6" spans="2:4" ht="16.5" thickBot="1" x14ac:dyDescent="0.45">
      <c r="B6" s="5" t="s">
        <v>12</v>
      </c>
      <c r="C6" s="5" t="s">
        <v>70</v>
      </c>
      <c r="D6" s="8" t="s">
        <v>71</v>
      </c>
    </row>
    <row r="7" spans="2:4" x14ac:dyDescent="0.4">
      <c r="B7" s="5" t="s">
        <v>72</v>
      </c>
      <c r="C7" s="13"/>
      <c r="D7" s="8" t="e">
        <f>C7/$C$11</f>
        <v>#DIV/0!</v>
      </c>
    </row>
    <row r="8" spans="2:4" x14ac:dyDescent="0.4">
      <c r="B8" s="11" t="s">
        <v>73</v>
      </c>
      <c r="C8" s="6"/>
      <c r="D8" s="9" t="e">
        <f>C8/$C$11</f>
        <v>#DIV/0!</v>
      </c>
    </row>
    <row r="9" spans="2:4" x14ac:dyDescent="0.4">
      <c r="B9" s="11" t="s">
        <v>74</v>
      </c>
      <c r="C9" s="6"/>
      <c r="D9" s="9" t="e">
        <f>C9/$C$11</f>
        <v>#DIV/0!</v>
      </c>
    </row>
    <row r="10" spans="2:4" x14ac:dyDescent="0.4">
      <c r="B10" s="11" t="s">
        <v>75</v>
      </c>
      <c r="C10" s="6"/>
      <c r="D10" s="9" t="e">
        <f>C10/$C$11</f>
        <v>#DIV/0!</v>
      </c>
    </row>
    <row r="11" spans="2:4" ht="16.5" thickBot="1" x14ac:dyDescent="0.45">
      <c r="B11" s="12" t="s">
        <v>77</v>
      </c>
      <c r="C11" s="7">
        <f>SUM(C7:C10)</f>
        <v>0</v>
      </c>
      <c r="D11" s="10" t="e">
        <f>C11/$C$30</f>
        <v>#DIV/0!</v>
      </c>
    </row>
    <row r="12" spans="2:4" x14ac:dyDescent="0.4">
      <c r="B12" s="5" t="s">
        <v>76</v>
      </c>
      <c r="C12" s="13"/>
      <c r="D12" s="8" t="e">
        <f>C12/$C$18</f>
        <v>#DIV/0!</v>
      </c>
    </row>
    <row r="13" spans="2:4" x14ac:dyDescent="0.4">
      <c r="B13" s="11" t="s">
        <v>78</v>
      </c>
      <c r="C13" s="6"/>
      <c r="D13" s="9" t="e">
        <f t="shared" ref="D13:D17" si="0">C13/$C$18</f>
        <v>#DIV/0!</v>
      </c>
    </row>
    <row r="14" spans="2:4" x14ac:dyDescent="0.4">
      <c r="B14" s="11" t="s">
        <v>79</v>
      </c>
      <c r="C14" s="6"/>
      <c r="D14" s="9" t="e">
        <f t="shared" si="0"/>
        <v>#DIV/0!</v>
      </c>
    </row>
    <row r="15" spans="2:4" x14ac:dyDescent="0.4">
      <c r="B15" s="11" t="s">
        <v>80</v>
      </c>
      <c r="C15" s="6"/>
      <c r="D15" s="9" t="e">
        <f t="shared" si="0"/>
        <v>#DIV/0!</v>
      </c>
    </row>
    <row r="16" spans="2:4" x14ac:dyDescent="0.4">
      <c r="B16" s="11" t="s">
        <v>81</v>
      </c>
      <c r="C16" s="6"/>
      <c r="D16" s="9" t="e">
        <f t="shared" si="0"/>
        <v>#DIV/0!</v>
      </c>
    </row>
    <row r="17" spans="2:4" x14ac:dyDescent="0.4">
      <c r="B17" s="11" t="s">
        <v>82</v>
      </c>
      <c r="C17" s="6"/>
      <c r="D17" s="9" t="e">
        <f t="shared" si="0"/>
        <v>#DIV/0!</v>
      </c>
    </row>
    <row r="18" spans="2:4" ht="16.5" thickBot="1" x14ac:dyDescent="0.45">
      <c r="B18" s="12" t="s">
        <v>83</v>
      </c>
      <c r="C18" s="7">
        <f>SUM(C12:C17)</f>
        <v>0</v>
      </c>
      <c r="D18" s="10" t="e">
        <f>C18/$C$30</f>
        <v>#DIV/0!</v>
      </c>
    </row>
    <row r="19" spans="2:4" x14ac:dyDescent="0.4">
      <c r="B19" s="5" t="s">
        <v>84</v>
      </c>
      <c r="C19" s="13"/>
      <c r="D19" s="8" t="e">
        <f>C19/$C$22</f>
        <v>#DIV/0!</v>
      </c>
    </row>
    <row r="20" spans="2:4" x14ac:dyDescent="0.4">
      <c r="B20" s="11" t="s">
        <v>85</v>
      </c>
      <c r="C20" s="6"/>
      <c r="D20" s="9" t="e">
        <f t="shared" ref="D20:D21" si="1">C20/$C$22</f>
        <v>#DIV/0!</v>
      </c>
    </row>
    <row r="21" spans="2:4" x14ac:dyDescent="0.4">
      <c r="B21" s="11" t="s">
        <v>86</v>
      </c>
      <c r="C21" s="6"/>
      <c r="D21" s="9" t="e">
        <f t="shared" si="1"/>
        <v>#DIV/0!</v>
      </c>
    </row>
    <row r="22" spans="2:4" ht="16.5" thickBot="1" x14ac:dyDescent="0.45">
      <c r="B22" s="12" t="s">
        <v>87</v>
      </c>
      <c r="C22" s="7">
        <f>SUM(C19:C21)</f>
        <v>0</v>
      </c>
      <c r="D22" s="10" t="e">
        <f>C22/$C$30</f>
        <v>#DIV/0!</v>
      </c>
    </row>
    <row r="23" spans="2:4" x14ac:dyDescent="0.4">
      <c r="B23" s="5" t="s">
        <v>1</v>
      </c>
      <c r="C23" s="13"/>
      <c r="D23" s="8" t="e">
        <f>C23/$C$26</f>
        <v>#DIV/0!</v>
      </c>
    </row>
    <row r="24" spans="2:4" x14ac:dyDescent="0.4">
      <c r="B24" s="11" t="s">
        <v>88</v>
      </c>
      <c r="C24" s="6"/>
      <c r="D24" s="9" t="e">
        <f t="shared" ref="D24:D25" si="2">C24/$C$26</f>
        <v>#DIV/0!</v>
      </c>
    </row>
    <row r="25" spans="2:4" x14ac:dyDescent="0.4">
      <c r="B25" s="11" t="s">
        <v>89</v>
      </c>
      <c r="C25" s="6"/>
      <c r="D25" s="9" t="e">
        <f t="shared" si="2"/>
        <v>#DIV/0!</v>
      </c>
    </row>
    <row r="26" spans="2:4" ht="16.5" thickBot="1" x14ac:dyDescent="0.45">
      <c r="B26" s="12" t="s">
        <v>90</v>
      </c>
      <c r="C26" s="7">
        <f>SUM(C23:C25)</f>
        <v>0</v>
      </c>
      <c r="D26" s="10" t="e">
        <f>C26/$C$30</f>
        <v>#DIV/0!</v>
      </c>
    </row>
    <row r="27" spans="2:4" x14ac:dyDescent="0.4">
      <c r="B27" s="5" t="s">
        <v>91</v>
      </c>
      <c r="C27" s="13"/>
      <c r="D27" s="8" t="e">
        <f>C27/$C$29</f>
        <v>#DIV/0!</v>
      </c>
    </row>
    <row r="28" spans="2:4" x14ac:dyDescent="0.4">
      <c r="B28" s="11" t="s">
        <v>92</v>
      </c>
      <c r="C28" s="6"/>
      <c r="D28" s="9" t="e">
        <f>C28/$C$29</f>
        <v>#DIV/0!</v>
      </c>
    </row>
    <row r="29" spans="2:4" ht="16.5" thickBot="1" x14ac:dyDescent="0.45">
      <c r="B29" s="12" t="s">
        <v>93</v>
      </c>
      <c r="C29" s="7">
        <f>SUM(C27:C28)</f>
        <v>0</v>
      </c>
      <c r="D29" s="10" t="e">
        <f>C29/$C$30</f>
        <v>#DIV/0!</v>
      </c>
    </row>
    <row r="30" spans="2:4" x14ac:dyDescent="0.4">
      <c r="C30" s="3">
        <f>C26+C22+C18+C11+C29</f>
        <v>0</v>
      </c>
      <c r="D30" s="2" t="e">
        <f>D11+D18+D22+D26+D29</f>
        <v>#DIV/0!</v>
      </c>
    </row>
    <row r="34" spans="2:4" ht="16.5" thickBot="1" x14ac:dyDescent="0.45"/>
    <row r="35" spans="2:4" ht="16.5" thickBot="1" x14ac:dyDescent="0.45">
      <c r="B35" s="70" t="s">
        <v>3</v>
      </c>
      <c r="C35" s="71"/>
      <c r="D35" s="72"/>
    </row>
    <row r="36" spans="2:4" ht="16.5" thickBot="1" x14ac:dyDescent="0.45">
      <c r="B36" s="14" t="s">
        <v>12</v>
      </c>
      <c r="C36" s="14" t="s">
        <v>70</v>
      </c>
      <c r="D36" s="14" t="s">
        <v>71</v>
      </c>
    </row>
    <row r="37" spans="2:4" x14ac:dyDescent="0.4">
      <c r="B37" s="5" t="s">
        <v>94</v>
      </c>
      <c r="C37" s="13"/>
      <c r="D37" s="8" t="e">
        <f>C37/C42</f>
        <v>#DIV/0!</v>
      </c>
    </row>
    <row r="38" spans="2:4" x14ac:dyDescent="0.4">
      <c r="B38" s="11" t="s">
        <v>95</v>
      </c>
      <c r="C38" s="6"/>
      <c r="D38" s="9" t="e">
        <f t="shared" ref="D38:D41" si="3">C38/C43</f>
        <v>#DIV/0!</v>
      </c>
    </row>
    <row r="39" spans="2:4" x14ac:dyDescent="0.4">
      <c r="B39" s="11" t="s">
        <v>96</v>
      </c>
      <c r="C39" s="6">
        <v>0</v>
      </c>
      <c r="D39" s="9" t="e">
        <f t="shared" si="3"/>
        <v>#DIV/0!</v>
      </c>
    </row>
    <row r="40" spans="2:4" x14ac:dyDescent="0.4">
      <c r="B40" s="11" t="s">
        <v>97</v>
      </c>
      <c r="C40" s="6">
        <v>0</v>
      </c>
      <c r="D40" s="9" t="e">
        <f t="shared" si="3"/>
        <v>#DIV/0!</v>
      </c>
    </row>
    <row r="41" spans="2:4" x14ac:dyDescent="0.4">
      <c r="B41" s="11" t="s">
        <v>98</v>
      </c>
      <c r="C41" s="6">
        <v>0</v>
      </c>
      <c r="D41" s="9" t="e">
        <f t="shared" si="3"/>
        <v>#DIV/0!</v>
      </c>
    </row>
    <row r="42" spans="2:4" ht="16.5" thickBot="1" x14ac:dyDescent="0.45">
      <c r="B42" s="12" t="s">
        <v>99</v>
      </c>
      <c r="C42" s="7">
        <f>SUM(C37:C41)</f>
        <v>0</v>
      </c>
      <c r="D42" s="10" t="e">
        <f>C42/$C$49</f>
        <v>#DIV/0!</v>
      </c>
    </row>
    <row r="43" spans="2:4" x14ac:dyDescent="0.4">
      <c r="B43" s="5" t="s">
        <v>100</v>
      </c>
      <c r="C43" s="13"/>
      <c r="D43" s="8" t="e">
        <f>C43/C48</f>
        <v>#DIV/0!</v>
      </c>
    </row>
    <row r="44" spans="2:4" x14ac:dyDescent="0.4">
      <c r="B44" s="11" t="s">
        <v>101</v>
      </c>
      <c r="C44" s="6"/>
      <c r="D44" s="9" t="e">
        <f t="shared" ref="D44:D47" si="4">C44/C49</f>
        <v>#DIV/0!</v>
      </c>
    </row>
    <row r="45" spans="2:4" x14ac:dyDescent="0.4">
      <c r="B45" s="11" t="s">
        <v>102</v>
      </c>
      <c r="C45" s="6">
        <v>0</v>
      </c>
      <c r="D45" s="9" t="e">
        <f t="shared" si="4"/>
        <v>#DIV/0!</v>
      </c>
    </row>
    <row r="46" spans="2:4" x14ac:dyDescent="0.4">
      <c r="B46" s="11" t="s">
        <v>103</v>
      </c>
      <c r="C46" s="6">
        <v>0</v>
      </c>
      <c r="D46" s="9" t="e">
        <f t="shared" si="4"/>
        <v>#DIV/0!</v>
      </c>
    </row>
    <row r="47" spans="2:4" x14ac:dyDescent="0.4">
      <c r="B47" s="11" t="s">
        <v>104</v>
      </c>
      <c r="C47" s="6"/>
      <c r="D47" s="9" t="e">
        <f t="shared" si="4"/>
        <v>#DIV/0!</v>
      </c>
    </row>
    <row r="48" spans="2:4" ht="16.5" thickBot="1" x14ac:dyDescent="0.45">
      <c r="B48" s="12" t="s">
        <v>105</v>
      </c>
      <c r="C48" s="7">
        <f>SUM(C43:C47)</f>
        <v>0</v>
      </c>
      <c r="D48" s="10" t="e">
        <f>C48/$C$49</f>
        <v>#DIV/0!</v>
      </c>
    </row>
    <row r="49" spans="2:4" x14ac:dyDescent="0.4">
      <c r="C49" s="3">
        <f>C48+C42</f>
        <v>0</v>
      </c>
      <c r="D49" s="4" t="e">
        <f>D42+D48</f>
        <v>#DIV/0!</v>
      </c>
    </row>
    <row r="50" spans="2:4" x14ac:dyDescent="0.4">
      <c r="D50" s="1"/>
    </row>
    <row r="51" spans="2:4" ht="16.5" thickBot="1" x14ac:dyDescent="0.45">
      <c r="D51" s="1"/>
    </row>
    <row r="52" spans="2:4" ht="16.5" thickBot="1" x14ac:dyDescent="0.45">
      <c r="B52" s="70" t="s">
        <v>8</v>
      </c>
      <c r="C52" s="73"/>
      <c r="D52" s="1"/>
    </row>
    <row r="53" spans="2:4" ht="16.5" thickBot="1" x14ac:dyDescent="0.45">
      <c r="B53" s="14" t="s">
        <v>2</v>
      </c>
      <c r="C53" s="15">
        <f>C30</f>
        <v>0</v>
      </c>
      <c r="D53" s="1"/>
    </row>
    <row r="54" spans="2:4" ht="16.5" thickBot="1" x14ac:dyDescent="0.45">
      <c r="B54" s="14" t="s">
        <v>7</v>
      </c>
      <c r="C54" s="15">
        <f>C49</f>
        <v>0</v>
      </c>
      <c r="D54" s="1"/>
    </row>
    <row r="55" spans="2:4" ht="16.5" thickBot="1" x14ac:dyDescent="0.45">
      <c r="B55" s="12" t="s">
        <v>8</v>
      </c>
      <c r="C55" s="15">
        <f t="shared" ref="C55" si="5">C53-C54</f>
        <v>0</v>
      </c>
      <c r="D55" s="1"/>
    </row>
  </sheetData>
  <mergeCells count="3">
    <mergeCell ref="B35:D35"/>
    <mergeCell ref="B5:D5"/>
    <mergeCell ref="B52:C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9F5A-C7AF-4202-9287-F370BC2966D7}">
  <dimension ref="B1:E68"/>
  <sheetViews>
    <sheetView workbookViewId="0">
      <selection activeCell="C4" sqref="C4"/>
    </sheetView>
  </sheetViews>
  <sheetFormatPr baseColWidth="10" defaultColWidth="8" defaultRowHeight="14.5" x14ac:dyDescent="0.35"/>
  <cols>
    <col min="1" max="1" width="8" style="16"/>
    <col min="2" max="2" width="32.5" style="16" bestFit="1" customWidth="1"/>
    <col min="3" max="3" width="9.33203125" style="16" bestFit="1" customWidth="1"/>
    <col min="4" max="4" width="9" style="16" bestFit="1" customWidth="1"/>
    <col min="5" max="5" width="25.75" style="16" bestFit="1" customWidth="1"/>
    <col min="6" max="16384" width="8" style="16"/>
  </cols>
  <sheetData>
    <row r="1" spans="2:5" ht="15" thickBot="1" x14ac:dyDescent="0.4"/>
    <row r="2" spans="2:5" ht="15" thickBot="1" x14ac:dyDescent="0.4">
      <c r="B2" s="74" t="s">
        <v>107</v>
      </c>
      <c r="C2" s="75"/>
      <c r="D2" s="76"/>
      <c r="E2" s="33"/>
    </row>
    <row r="3" spans="2:5" ht="16.5" customHeight="1" thickBot="1" x14ac:dyDescent="0.4">
      <c r="B3" s="43" t="s">
        <v>12</v>
      </c>
      <c r="C3" s="43" t="s">
        <v>70</v>
      </c>
      <c r="D3" s="43" t="s">
        <v>71</v>
      </c>
    </row>
    <row r="4" spans="2:5" x14ac:dyDescent="0.35">
      <c r="B4" s="34" t="s">
        <v>110</v>
      </c>
      <c r="C4" s="36"/>
      <c r="D4" s="37" t="e">
        <f>C4/$C$7</f>
        <v>#DIV/0!</v>
      </c>
    </row>
    <row r="5" spans="2:5" x14ac:dyDescent="0.35">
      <c r="B5" s="35" t="s">
        <v>109</v>
      </c>
      <c r="C5" s="38"/>
      <c r="D5" s="39" t="e">
        <f t="shared" ref="D5:D6" si="0">C5/$C$7</f>
        <v>#DIV/0!</v>
      </c>
    </row>
    <row r="6" spans="2:5" x14ac:dyDescent="0.35">
      <c r="B6" s="35" t="s">
        <v>111</v>
      </c>
      <c r="C6" s="38"/>
      <c r="D6" s="39" t="e">
        <f t="shared" si="0"/>
        <v>#DIV/0!</v>
      </c>
    </row>
    <row r="7" spans="2:5" x14ac:dyDescent="0.35">
      <c r="B7" s="42" t="s">
        <v>112</v>
      </c>
      <c r="C7" s="40">
        <f>SUM(C4:C6)</f>
        <v>0</v>
      </c>
      <c r="D7" s="41" t="e">
        <f>C7/$C$13</f>
        <v>#DIV/0!</v>
      </c>
    </row>
    <row r="8" spans="2:5" x14ac:dyDescent="0.35">
      <c r="B8" s="35" t="s">
        <v>113</v>
      </c>
      <c r="C8" s="38"/>
      <c r="D8" s="39" t="e">
        <f>C8/$C$11</f>
        <v>#DIV/0!</v>
      </c>
    </row>
    <row r="9" spans="2:5" x14ac:dyDescent="0.35">
      <c r="B9" s="35" t="s">
        <v>114</v>
      </c>
      <c r="C9" s="38"/>
      <c r="D9" s="39" t="e">
        <f t="shared" ref="D9:D10" si="1">C9/$C$11</f>
        <v>#DIV/0!</v>
      </c>
    </row>
    <row r="10" spans="2:5" x14ac:dyDescent="0.35">
      <c r="B10" s="35" t="s">
        <v>115</v>
      </c>
      <c r="C10" s="38"/>
      <c r="D10" s="39" t="e">
        <f t="shared" si="1"/>
        <v>#DIV/0!</v>
      </c>
    </row>
    <row r="11" spans="2:5" x14ac:dyDescent="0.35">
      <c r="B11" s="42" t="s">
        <v>116</v>
      </c>
      <c r="C11" s="40">
        <f>SUM(C8:C10)</f>
        <v>0</v>
      </c>
      <c r="D11" s="41" t="e">
        <f>C11/$C$13</f>
        <v>#DIV/0!</v>
      </c>
    </row>
    <row r="12" spans="2:5" ht="15" thickBot="1" x14ac:dyDescent="0.4">
      <c r="B12" s="44" t="s">
        <v>117</v>
      </c>
      <c r="C12" s="45"/>
      <c r="D12" s="66" t="e">
        <f>C12/$C$13</f>
        <v>#DIV/0!</v>
      </c>
    </row>
    <row r="13" spans="2:5" x14ac:dyDescent="0.35">
      <c r="C13" s="17">
        <f>C12+C11+C7</f>
        <v>0</v>
      </c>
      <c r="D13" s="18" t="e">
        <f>D12+D11+D7</f>
        <v>#DIV/0!</v>
      </c>
    </row>
    <row r="18" spans="2:5" ht="15" thickBot="1" x14ac:dyDescent="0.4"/>
    <row r="19" spans="2:5" ht="15" thickBot="1" x14ac:dyDescent="0.4">
      <c r="B19" s="74" t="s">
        <v>108</v>
      </c>
      <c r="C19" s="75"/>
      <c r="D19" s="75"/>
      <c r="E19" s="76"/>
    </row>
    <row r="20" spans="2:5" ht="15" thickBot="1" x14ac:dyDescent="0.4">
      <c r="B20" s="32" t="s">
        <v>12</v>
      </c>
      <c r="C20" s="32" t="s">
        <v>70</v>
      </c>
      <c r="D20" s="32" t="s">
        <v>71</v>
      </c>
      <c r="E20" s="32" t="s">
        <v>13</v>
      </c>
    </row>
    <row r="21" spans="2:5" x14ac:dyDescent="0.35">
      <c r="B21" s="20" t="s">
        <v>65</v>
      </c>
      <c r="C21" s="21"/>
      <c r="D21" s="22" t="e">
        <f t="shared" ref="D21:D36" si="2">C21/$C$37</f>
        <v>#DIV/0!</v>
      </c>
      <c r="E21" s="23" t="s">
        <v>9</v>
      </c>
    </row>
    <row r="22" spans="2:5" x14ac:dyDescent="0.35">
      <c r="B22" s="20" t="s">
        <v>64</v>
      </c>
      <c r="C22" s="21"/>
      <c r="D22" s="22" t="e">
        <f t="shared" si="2"/>
        <v>#DIV/0!</v>
      </c>
      <c r="E22" s="23" t="s">
        <v>9</v>
      </c>
    </row>
    <row r="23" spans="2:5" x14ac:dyDescent="0.35">
      <c r="B23" s="20" t="s">
        <v>63</v>
      </c>
      <c r="C23" s="21"/>
      <c r="D23" s="22" t="e">
        <f t="shared" si="2"/>
        <v>#DIV/0!</v>
      </c>
      <c r="E23" s="23" t="s">
        <v>9</v>
      </c>
    </row>
    <row r="24" spans="2:5" x14ac:dyDescent="0.35">
      <c r="B24" s="20" t="s">
        <v>62</v>
      </c>
      <c r="C24" s="21"/>
      <c r="D24" s="22" t="e">
        <f t="shared" si="2"/>
        <v>#DIV/0!</v>
      </c>
      <c r="E24" s="23" t="s">
        <v>61</v>
      </c>
    </row>
    <row r="25" spans="2:5" x14ac:dyDescent="0.35">
      <c r="B25" s="20" t="s">
        <v>60</v>
      </c>
      <c r="C25" s="21"/>
      <c r="D25" s="22" t="e">
        <f t="shared" si="2"/>
        <v>#DIV/0!</v>
      </c>
      <c r="E25" s="23" t="s">
        <v>61</v>
      </c>
    </row>
    <row r="26" spans="2:5" x14ac:dyDescent="0.35">
      <c r="B26" s="20" t="s">
        <v>59</v>
      </c>
      <c r="C26" s="21"/>
      <c r="D26" s="22" t="e">
        <f t="shared" si="2"/>
        <v>#DIV/0!</v>
      </c>
      <c r="E26" s="23" t="s">
        <v>5</v>
      </c>
    </row>
    <row r="27" spans="2:5" x14ac:dyDescent="0.35">
      <c r="B27" s="20" t="s">
        <v>58</v>
      </c>
      <c r="C27" s="21"/>
      <c r="D27" s="22" t="e">
        <f t="shared" si="2"/>
        <v>#DIV/0!</v>
      </c>
      <c r="E27" s="23" t="s">
        <v>5</v>
      </c>
    </row>
    <row r="28" spans="2:5" x14ac:dyDescent="0.35">
      <c r="B28" s="20" t="s">
        <v>57</v>
      </c>
      <c r="C28" s="21"/>
      <c r="D28" s="22" t="e">
        <f t="shared" si="2"/>
        <v>#DIV/0!</v>
      </c>
      <c r="E28" s="23" t="s">
        <v>5</v>
      </c>
    </row>
    <row r="29" spans="2:5" x14ac:dyDescent="0.35">
      <c r="B29" s="20" t="s">
        <v>56</v>
      </c>
      <c r="C29" s="21"/>
      <c r="D29" s="22" t="e">
        <f t="shared" si="2"/>
        <v>#DIV/0!</v>
      </c>
      <c r="E29" s="23" t="s">
        <v>4</v>
      </c>
    </row>
    <row r="30" spans="2:5" x14ac:dyDescent="0.35">
      <c r="B30" s="20" t="s">
        <v>55</v>
      </c>
      <c r="C30" s="21"/>
      <c r="D30" s="22" t="e">
        <f t="shared" si="2"/>
        <v>#DIV/0!</v>
      </c>
      <c r="E30" s="23" t="s">
        <v>4</v>
      </c>
    </row>
    <row r="31" spans="2:5" x14ac:dyDescent="0.35">
      <c r="B31" s="20" t="s">
        <v>54</v>
      </c>
      <c r="C31" s="21"/>
      <c r="D31" s="22" t="e">
        <f t="shared" si="2"/>
        <v>#DIV/0!</v>
      </c>
      <c r="E31" s="23" t="s">
        <v>4</v>
      </c>
    </row>
    <row r="32" spans="2:5" x14ac:dyDescent="0.35">
      <c r="B32" s="20" t="s">
        <v>53</v>
      </c>
      <c r="C32" s="21"/>
      <c r="D32" s="22" t="e">
        <f t="shared" si="2"/>
        <v>#DIV/0!</v>
      </c>
      <c r="E32" s="23" t="s">
        <v>10</v>
      </c>
    </row>
    <row r="33" spans="2:5" x14ac:dyDescent="0.35">
      <c r="B33" s="20" t="s">
        <v>52</v>
      </c>
      <c r="C33" s="21"/>
      <c r="D33" s="22" t="e">
        <f t="shared" si="2"/>
        <v>#DIV/0!</v>
      </c>
      <c r="E33" s="23" t="s">
        <v>10</v>
      </c>
    </row>
    <row r="34" spans="2:5" x14ac:dyDescent="0.35">
      <c r="B34" s="20" t="s">
        <v>51</v>
      </c>
      <c r="C34" s="21"/>
      <c r="D34" s="22" t="e">
        <f t="shared" si="2"/>
        <v>#DIV/0!</v>
      </c>
      <c r="E34" s="23" t="s">
        <v>11</v>
      </c>
    </row>
    <row r="35" spans="2:5" x14ac:dyDescent="0.35">
      <c r="B35" s="20" t="s">
        <v>49</v>
      </c>
      <c r="C35" s="21"/>
      <c r="D35" s="22" t="e">
        <f t="shared" si="2"/>
        <v>#DIV/0!</v>
      </c>
      <c r="E35" s="23" t="s">
        <v>50</v>
      </c>
    </row>
    <row r="36" spans="2:5" x14ac:dyDescent="0.35">
      <c r="B36" s="20" t="s">
        <v>106</v>
      </c>
      <c r="C36" s="21"/>
      <c r="D36" s="22" t="e">
        <f t="shared" si="2"/>
        <v>#DIV/0!</v>
      </c>
      <c r="E36" s="23" t="s">
        <v>4</v>
      </c>
    </row>
    <row r="37" spans="2:5" ht="16" thickBot="1" x14ac:dyDescent="0.4">
      <c r="B37" s="24" t="s">
        <v>66</v>
      </c>
      <c r="C37" s="25">
        <f>SUM(C21:C36)</f>
        <v>0</v>
      </c>
      <c r="D37" s="26" t="e">
        <f>C37/$C$68</f>
        <v>#DIV/0!</v>
      </c>
      <c r="E37" s="27"/>
    </row>
    <row r="38" spans="2:5" x14ac:dyDescent="0.35">
      <c r="B38" s="19" t="s">
        <v>48</v>
      </c>
      <c r="C38" s="21"/>
      <c r="D38" s="28" t="e">
        <f>C38/$C$52</f>
        <v>#DIV/0!</v>
      </c>
      <c r="E38" s="29" t="s">
        <v>32</v>
      </c>
    </row>
    <row r="39" spans="2:5" x14ac:dyDescent="0.35">
      <c r="B39" s="20" t="s">
        <v>47</v>
      </c>
      <c r="C39" s="21"/>
      <c r="D39" s="22" t="e">
        <f t="shared" ref="D39:D51" si="3">C39/$C$52</f>
        <v>#DIV/0!</v>
      </c>
      <c r="E39" s="23" t="s">
        <v>32</v>
      </c>
    </row>
    <row r="40" spans="2:5" x14ac:dyDescent="0.35">
      <c r="B40" s="20" t="s">
        <v>46</v>
      </c>
      <c r="C40" s="21"/>
      <c r="D40" s="22" t="e">
        <f t="shared" si="3"/>
        <v>#DIV/0!</v>
      </c>
      <c r="E40" s="23" t="s">
        <v>32</v>
      </c>
    </row>
    <row r="41" spans="2:5" x14ac:dyDescent="0.35">
      <c r="B41" s="20" t="s">
        <v>45</v>
      </c>
      <c r="C41" s="21"/>
      <c r="D41" s="22" t="e">
        <f t="shared" si="3"/>
        <v>#DIV/0!</v>
      </c>
      <c r="E41" s="23" t="s">
        <v>29</v>
      </c>
    </row>
    <row r="42" spans="2:5" x14ac:dyDescent="0.35">
      <c r="B42" s="20" t="s">
        <v>44</v>
      </c>
      <c r="C42" s="21"/>
      <c r="D42" s="22" t="e">
        <f t="shared" si="3"/>
        <v>#DIV/0!</v>
      </c>
      <c r="E42" s="23" t="s">
        <v>29</v>
      </c>
    </row>
    <row r="43" spans="2:5" x14ac:dyDescent="0.35">
      <c r="B43" s="20" t="s">
        <v>43</v>
      </c>
      <c r="C43" s="21"/>
      <c r="D43" s="22" t="e">
        <f t="shared" si="3"/>
        <v>#DIV/0!</v>
      </c>
      <c r="E43" s="23" t="s">
        <v>27</v>
      </c>
    </row>
    <row r="44" spans="2:5" x14ac:dyDescent="0.35">
      <c r="B44" s="20" t="s">
        <v>42</v>
      </c>
      <c r="C44" s="21"/>
      <c r="D44" s="22" t="e">
        <f t="shared" si="3"/>
        <v>#DIV/0!</v>
      </c>
      <c r="E44" s="23" t="s">
        <v>24</v>
      </c>
    </row>
    <row r="45" spans="2:5" x14ac:dyDescent="0.35">
      <c r="B45" s="20" t="s">
        <v>41</v>
      </c>
      <c r="C45" s="21"/>
      <c r="D45" s="22" t="e">
        <f t="shared" si="3"/>
        <v>#DIV/0!</v>
      </c>
      <c r="E45" s="23" t="s">
        <v>24</v>
      </c>
    </row>
    <row r="46" spans="2:5" x14ac:dyDescent="0.35">
      <c r="B46" s="20" t="s">
        <v>40</v>
      </c>
      <c r="C46" s="21"/>
      <c r="D46" s="22" t="e">
        <f t="shared" si="3"/>
        <v>#DIV/0!</v>
      </c>
      <c r="E46" s="23" t="s">
        <v>21</v>
      </c>
    </row>
    <row r="47" spans="2:5" x14ac:dyDescent="0.35">
      <c r="B47" s="20" t="s">
        <v>39</v>
      </c>
      <c r="C47" s="21"/>
      <c r="D47" s="22" t="e">
        <f t="shared" si="3"/>
        <v>#DIV/0!</v>
      </c>
      <c r="E47" s="23" t="s">
        <v>21</v>
      </c>
    </row>
    <row r="48" spans="2:5" x14ac:dyDescent="0.35">
      <c r="B48" s="20" t="s">
        <v>38</v>
      </c>
      <c r="C48" s="21"/>
      <c r="D48" s="22" t="e">
        <f t="shared" si="3"/>
        <v>#DIV/0!</v>
      </c>
      <c r="E48" s="23" t="s">
        <v>18</v>
      </c>
    </row>
    <row r="49" spans="2:5" x14ac:dyDescent="0.35">
      <c r="B49" s="20" t="s">
        <v>37</v>
      </c>
      <c r="C49" s="21"/>
      <c r="D49" s="22" t="e">
        <f t="shared" si="3"/>
        <v>#DIV/0!</v>
      </c>
      <c r="E49" s="23" t="s">
        <v>18</v>
      </c>
    </row>
    <row r="50" spans="2:5" x14ac:dyDescent="0.35">
      <c r="B50" s="20" t="s">
        <v>36</v>
      </c>
      <c r="C50" s="21"/>
      <c r="D50" s="22" t="e">
        <f t="shared" si="3"/>
        <v>#DIV/0!</v>
      </c>
      <c r="E50" s="23" t="s">
        <v>6</v>
      </c>
    </row>
    <row r="51" spans="2:5" x14ac:dyDescent="0.35">
      <c r="B51" s="20" t="s">
        <v>35</v>
      </c>
      <c r="C51" s="21"/>
      <c r="D51" s="22" t="e">
        <f t="shared" si="3"/>
        <v>#DIV/0!</v>
      </c>
      <c r="E51" s="23" t="s">
        <v>15</v>
      </c>
    </row>
    <row r="52" spans="2:5" ht="16" thickBot="1" x14ac:dyDescent="0.4">
      <c r="B52" s="24" t="s">
        <v>69</v>
      </c>
      <c r="C52" s="25">
        <f>SUM(C38:C51)</f>
        <v>0</v>
      </c>
      <c r="D52" s="26" t="e">
        <f>C52/$C$68</f>
        <v>#DIV/0!</v>
      </c>
      <c r="E52" s="27"/>
    </row>
    <row r="53" spans="2:5" x14ac:dyDescent="0.35">
      <c r="B53" s="19" t="s">
        <v>34</v>
      </c>
      <c r="C53" s="21"/>
      <c r="D53" s="28" t="e">
        <f>C53/$C$67</f>
        <v>#DIV/0!</v>
      </c>
      <c r="E53" s="29" t="s">
        <v>32</v>
      </c>
    </row>
    <row r="54" spans="2:5" x14ac:dyDescent="0.35">
      <c r="B54" s="20" t="s">
        <v>33</v>
      </c>
      <c r="C54" s="21"/>
      <c r="D54" s="22" t="e">
        <f t="shared" ref="D54:D66" si="4">C54/$C$67</f>
        <v>#DIV/0!</v>
      </c>
      <c r="E54" s="23" t="s">
        <v>32</v>
      </c>
    </row>
    <row r="55" spans="2:5" x14ac:dyDescent="0.35">
      <c r="B55" s="20" t="s">
        <v>31</v>
      </c>
      <c r="C55" s="21"/>
      <c r="D55" s="22" t="e">
        <f t="shared" si="4"/>
        <v>#DIV/0!</v>
      </c>
      <c r="E55" s="23" t="s">
        <v>32</v>
      </c>
    </row>
    <row r="56" spans="2:5" x14ac:dyDescent="0.35">
      <c r="B56" s="20" t="s">
        <v>30</v>
      </c>
      <c r="C56" s="21"/>
      <c r="D56" s="22" t="e">
        <f t="shared" si="4"/>
        <v>#DIV/0!</v>
      </c>
      <c r="E56" s="23" t="s">
        <v>29</v>
      </c>
    </row>
    <row r="57" spans="2:5" x14ac:dyDescent="0.35">
      <c r="B57" s="20" t="s">
        <v>28</v>
      </c>
      <c r="C57" s="21"/>
      <c r="D57" s="22" t="e">
        <f t="shared" si="4"/>
        <v>#DIV/0!</v>
      </c>
      <c r="E57" s="23" t="s">
        <v>29</v>
      </c>
    </row>
    <row r="58" spans="2:5" x14ac:dyDescent="0.35">
      <c r="B58" s="20" t="s">
        <v>26</v>
      </c>
      <c r="C58" s="21"/>
      <c r="D58" s="22" t="e">
        <f t="shared" si="4"/>
        <v>#DIV/0!</v>
      </c>
      <c r="E58" s="23" t="s">
        <v>27</v>
      </c>
    </row>
    <row r="59" spans="2:5" x14ac:dyDescent="0.35">
      <c r="B59" s="20" t="s">
        <v>25</v>
      </c>
      <c r="C59" s="21"/>
      <c r="D59" s="22" t="e">
        <f t="shared" si="4"/>
        <v>#DIV/0!</v>
      </c>
      <c r="E59" s="23" t="s">
        <v>24</v>
      </c>
    </row>
    <row r="60" spans="2:5" x14ac:dyDescent="0.35">
      <c r="B60" s="20" t="s">
        <v>23</v>
      </c>
      <c r="C60" s="21"/>
      <c r="D60" s="22" t="e">
        <f t="shared" si="4"/>
        <v>#DIV/0!</v>
      </c>
      <c r="E60" s="23" t="s">
        <v>24</v>
      </c>
    </row>
    <row r="61" spans="2:5" x14ac:dyDescent="0.35">
      <c r="B61" s="20" t="s">
        <v>22</v>
      </c>
      <c r="C61" s="21"/>
      <c r="D61" s="22" t="e">
        <f t="shared" si="4"/>
        <v>#DIV/0!</v>
      </c>
      <c r="E61" s="23" t="s">
        <v>21</v>
      </c>
    </row>
    <row r="62" spans="2:5" x14ac:dyDescent="0.35">
      <c r="B62" s="20" t="s">
        <v>20</v>
      </c>
      <c r="C62" s="21"/>
      <c r="D62" s="22" t="e">
        <f t="shared" si="4"/>
        <v>#DIV/0!</v>
      </c>
      <c r="E62" s="23" t="s">
        <v>21</v>
      </c>
    </row>
    <row r="63" spans="2:5" x14ac:dyDescent="0.35">
      <c r="B63" s="20" t="s">
        <v>19</v>
      </c>
      <c r="C63" s="21"/>
      <c r="D63" s="22" t="e">
        <f t="shared" si="4"/>
        <v>#DIV/0!</v>
      </c>
      <c r="E63" s="23" t="s">
        <v>18</v>
      </c>
    </row>
    <row r="64" spans="2:5" x14ac:dyDescent="0.35">
      <c r="B64" s="20" t="s">
        <v>17</v>
      </c>
      <c r="C64" s="21"/>
      <c r="D64" s="22" t="e">
        <f t="shared" si="4"/>
        <v>#DIV/0!</v>
      </c>
      <c r="E64" s="23" t="s">
        <v>18</v>
      </c>
    </row>
    <row r="65" spans="2:5" x14ac:dyDescent="0.35">
      <c r="B65" s="20" t="s">
        <v>16</v>
      </c>
      <c r="C65" s="21"/>
      <c r="D65" s="22" t="e">
        <f t="shared" si="4"/>
        <v>#DIV/0!</v>
      </c>
      <c r="E65" s="23" t="s">
        <v>6</v>
      </c>
    </row>
    <row r="66" spans="2:5" x14ac:dyDescent="0.35">
      <c r="B66" s="20" t="s">
        <v>14</v>
      </c>
      <c r="C66" s="21"/>
      <c r="D66" s="22" t="e">
        <f t="shared" si="4"/>
        <v>#DIV/0!</v>
      </c>
      <c r="E66" s="23" t="s">
        <v>15</v>
      </c>
    </row>
    <row r="67" spans="2:5" ht="16" thickBot="1" x14ac:dyDescent="0.4">
      <c r="B67" s="24" t="s">
        <v>67</v>
      </c>
      <c r="C67" s="30">
        <f>SUM(C53:C66)</f>
        <v>0</v>
      </c>
      <c r="D67" s="26" t="e">
        <f>C67/$C$68</f>
        <v>#DIV/0!</v>
      </c>
      <c r="E67" s="31"/>
    </row>
    <row r="68" spans="2:5" x14ac:dyDescent="0.35">
      <c r="B68" s="16" t="s">
        <v>68</v>
      </c>
      <c r="C68" s="17">
        <f>C67+C52+C37</f>
        <v>0</v>
      </c>
      <c r="D68" s="18" t="e">
        <f>D67+D52+D37</f>
        <v>#DIV/0!</v>
      </c>
    </row>
  </sheetData>
  <mergeCells count="2">
    <mergeCell ref="B19:E19"/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9EB3-238D-4F86-B58E-CCC38E05E6CD}">
  <dimension ref="B4:F11"/>
  <sheetViews>
    <sheetView tabSelected="1" workbookViewId="0">
      <selection activeCell="H19" sqref="H19"/>
    </sheetView>
  </sheetViews>
  <sheetFormatPr baseColWidth="10" defaultRowHeight="16" x14ac:dyDescent="0.4"/>
  <cols>
    <col min="1" max="1" width="10.6640625" style="1"/>
    <col min="2" max="2" width="22.08203125" style="1" bestFit="1" customWidth="1"/>
    <col min="3" max="3" width="22.08203125" style="1" customWidth="1"/>
    <col min="4" max="4" width="14.4140625" style="3" bestFit="1" customWidth="1"/>
    <col min="5" max="5" width="10.6640625" style="1"/>
    <col min="6" max="6" width="0" style="1" hidden="1" customWidth="1"/>
    <col min="7" max="16384" width="10.6640625" style="1"/>
  </cols>
  <sheetData>
    <row r="4" spans="2:6" x14ac:dyDescent="0.4">
      <c r="B4" t="s">
        <v>152</v>
      </c>
      <c r="C4" t="s">
        <v>148</v>
      </c>
      <c r="D4" s="65" t="s">
        <v>153</v>
      </c>
    </row>
    <row r="5" spans="2:6" x14ac:dyDescent="0.4">
      <c r="B5"/>
      <c r="C5"/>
      <c r="D5" s="65"/>
      <c r="F5" s="1" t="s">
        <v>118</v>
      </c>
    </row>
    <row r="6" spans="2:6" x14ac:dyDescent="0.4">
      <c r="B6"/>
      <c r="C6"/>
      <c r="D6" s="65"/>
      <c r="F6" s="1" t="s">
        <v>149</v>
      </c>
    </row>
    <row r="7" spans="2:6" x14ac:dyDescent="0.4">
      <c r="B7"/>
      <c r="C7"/>
      <c r="D7" s="65"/>
      <c r="F7" s="1" t="s">
        <v>150</v>
      </c>
    </row>
    <row r="8" spans="2:6" x14ac:dyDescent="0.4">
      <c r="B8"/>
      <c r="C8"/>
      <c r="D8" s="65"/>
      <c r="F8" s="1" t="s">
        <v>151</v>
      </c>
    </row>
    <row r="9" spans="2:6" x14ac:dyDescent="0.4">
      <c r="B9"/>
      <c r="C9"/>
      <c r="D9" s="65"/>
    </row>
    <row r="10" spans="2:6" x14ac:dyDescent="0.4">
      <c r="B10"/>
      <c r="C10"/>
      <c r="D10" s="65"/>
    </row>
    <row r="11" spans="2:6" x14ac:dyDescent="0.4">
      <c r="B11" s="77"/>
      <c r="C11" s="77"/>
      <c r="D11" s="65"/>
    </row>
  </sheetData>
  <dataValidations count="1">
    <dataValidation type="list" allowBlank="1" showInputMessage="1" showErrorMessage="1" sqref="B5:B11" xr:uid="{B6110C9B-41C1-45B0-A2FB-BC22731D8D28}">
      <formula1>$F$5:$F$8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04A4-4C98-46BB-91E7-799AD090676C}">
  <dimension ref="A5:O91"/>
  <sheetViews>
    <sheetView workbookViewId="0">
      <selection activeCell="D27" sqref="D27"/>
    </sheetView>
  </sheetViews>
  <sheetFormatPr baseColWidth="10" defaultRowHeight="16" x14ac:dyDescent="0.4"/>
  <cols>
    <col min="1" max="1" width="12.4140625" style="1" customWidth="1"/>
    <col min="2" max="2" width="32.5" style="1" bestFit="1" customWidth="1"/>
    <col min="3" max="10" width="10.6640625" style="1"/>
    <col min="11" max="11" width="12.08203125" style="1" customWidth="1"/>
    <col min="12" max="12" width="10.6640625" style="1"/>
    <col min="13" max="13" width="11.4140625" style="1" customWidth="1"/>
    <col min="14" max="14" width="11" style="1" customWidth="1"/>
    <col min="15" max="16384" width="10.6640625" style="1"/>
  </cols>
  <sheetData>
    <row r="5" spans="2:15" x14ac:dyDescent="0.4">
      <c r="B5" s="57" t="s">
        <v>107</v>
      </c>
      <c r="C5" s="50" t="s">
        <v>119</v>
      </c>
      <c r="D5" s="50" t="s">
        <v>120</v>
      </c>
      <c r="E5" s="50" t="s">
        <v>121</v>
      </c>
      <c r="F5" s="50" t="s">
        <v>122</v>
      </c>
      <c r="G5" s="50" t="s">
        <v>123</v>
      </c>
      <c r="H5" s="50" t="s">
        <v>124</v>
      </c>
      <c r="I5" s="50" t="s">
        <v>125</v>
      </c>
      <c r="J5" s="50" t="s">
        <v>126</v>
      </c>
      <c r="K5" s="50" t="s">
        <v>127</v>
      </c>
      <c r="L5" s="50" t="s">
        <v>128</v>
      </c>
      <c r="M5" s="50" t="s">
        <v>129</v>
      </c>
      <c r="N5" s="51" t="s">
        <v>130</v>
      </c>
    </row>
    <row r="6" spans="2:15" x14ac:dyDescent="0.4">
      <c r="B6" s="52" t="s">
        <v>143</v>
      </c>
      <c r="C6"/>
      <c r="D6"/>
      <c r="E6"/>
      <c r="F6"/>
      <c r="G6"/>
      <c r="H6"/>
      <c r="I6"/>
      <c r="J6"/>
      <c r="K6"/>
      <c r="L6"/>
      <c r="M6"/>
      <c r="N6"/>
    </row>
    <row r="7" spans="2:15" x14ac:dyDescent="0.4">
      <c r="B7" s="52" t="s">
        <v>78</v>
      </c>
      <c r="C7"/>
      <c r="D7"/>
      <c r="E7"/>
      <c r="F7"/>
      <c r="G7"/>
      <c r="H7"/>
      <c r="I7"/>
      <c r="J7"/>
      <c r="K7"/>
      <c r="L7"/>
      <c r="M7"/>
      <c r="N7"/>
    </row>
    <row r="8" spans="2:15" x14ac:dyDescent="0.4">
      <c r="B8" s="52" t="s">
        <v>144</v>
      </c>
      <c r="C8"/>
      <c r="D8"/>
      <c r="E8"/>
      <c r="F8"/>
      <c r="G8"/>
      <c r="H8"/>
      <c r="I8"/>
      <c r="J8"/>
      <c r="K8"/>
      <c r="L8"/>
      <c r="M8"/>
      <c r="N8"/>
    </row>
    <row r="9" spans="2:15" x14ac:dyDescent="0.4">
      <c r="B9" s="52"/>
      <c r="C9"/>
      <c r="D9"/>
      <c r="E9"/>
      <c r="F9"/>
      <c r="G9"/>
      <c r="H9"/>
      <c r="I9"/>
      <c r="J9"/>
      <c r="K9"/>
      <c r="L9"/>
      <c r="M9"/>
      <c r="N9"/>
    </row>
    <row r="10" spans="2:15" x14ac:dyDescent="0.4">
      <c r="B10" s="52"/>
      <c r="C10"/>
      <c r="D10"/>
      <c r="E10"/>
      <c r="F10"/>
      <c r="G10"/>
      <c r="H10"/>
      <c r="I10"/>
      <c r="J10"/>
      <c r="K10"/>
      <c r="L10"/>
      <c r="M10"/>
      <c r="N10"/>
    </row>
    <row r="11" spans="2:15" x14ac:dyDescent="0.4">
      <c r="B11" s="47"/>
      <c r="C11"/>
      <c r="D11"/>
      <c r="E11"/>
      <c r="F11"/>
      <c r="G11"/>
      <c r="H11"/>
      <c r="I11"/>
      <c r="J11"/>
      <c r="K11"/>
      <c r="L11"/>
      <c r="M11"/>
      <c r="N11"/>
    </row>
    <row r="12" spans="2:15" x14ac:dyDescent="0.4">
      <c r="B12" s="47"/>
      <c r="C12"/>
      <c r="D12"/>
      <c r="E12"/>
      <c r="F12"/>
      <c r="G12"/>
      <c r="H12"/>
      <c r="I12"/>
      <c r="J12"/>
      <c r="K12"/>
      <c r="L12"/>
      <c r="M12"/>
      <c r="N12"/>
    </row>
    <row r="13" spans="2:15" x14ac:dyDescent="0.4">
      <c r="B13" s="56" t="s">
        <v>136</v>
      </c>
      <c r="C13">
        <f>SUBTOTAL(109,Tabla4[enero])</f>
        <v>0</v>
      </c>
      <c r="D13">
        <f>SUBTOTAL(109,Tabla4[febrero])</f>
        <v>0</v>
      </c>
      <c r="E13">
        <f>SUBTOTAL(109,Tabla4[marzo])</f>
        <v>0</v>
      </c>
      <c r="F13">
        <f>SUBTOTAL(109,Tabla4[abril])</f>
        <v>0</v>
      </c>
      <c r="G13">
        <f>SUBTOTAL(109,Tabla4[mayo])</f>
        <v>0</v>
      </c>
      <c r="H13">
        <f>SUBTOTAL(109,Tabla4[junio])</f>
        <v>0</v>
      </c>
      <c r="I13">
        <f>SUBTOTAL(109,Tabla4[julio])</f>
        <v>0</v>
      </c>
      <c r="J13">
        <f>SUBTOTAL(109,Tabla4[agosto])</f>
        <v>0</v>
      </c>
      <c r="K13">
        <f>SUBTOTAL(109,Tabla4[septiembre])</f>
        <v>0</v>
      </c>
      <c r="L13">
        <f>SUBTOTAL(109,Tabla4[octubre])</f>
        <v>0</v>
      </c>
      <c r="M13">
        <f>SUBTOTAL(109,Tabla4[noviembre])</f>
        <v>0</v>
      </c>
      <c r="N13">
        <f>SUBTOTAL(109,Tabla4[diciembre])</f>
        <v>0</v>
      </c>
      <c r="O13" s="1">
        <f>SUM(Tabla4[[#Totals],[enero]:[diciembre]])</f>
        <v>0</v>
      </c>
    </row>
    <row r="18" spans="2:14" x14ac:dyDescent="0.4">
      <c r="B18" t="s">
        <v>140</v>
      </c>
      <c r="C18" t="s">
        <v>119</v>
      </c>
      <c r="D18" t="s">
        <v>120</v>
      </c>
      <c r="E18" t="s">
        <v>121</v>
      </c>
      <c r="F18" t="s">
        <v>122</v>
      </c>
      <c r="G18" t="s">
        <v>123</v>
      </c>
      <c r="H18" t="s">
        <v>124</v>
      </c>
      <c r="I18" t="s">
        <v>125</v>
      </c>
      <c r="J18" t="s">
        <v>126</v>
      </c>
      <c r="K18" t="s">
        <v>127</v>
      </c>
      <c r="L18" t="s">
        <v>128</v>
      </c>
      <c r="M18" t="s">
        <v>129</v>
      </c>
      <c r="N18" t="s">
        <v>130</v>
      </c>
    </row>
    <row r="19" spans="2:14" x14ac:dyDescent="0.4">
      <c r="B19" s="46" t="s">
        <v>65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2:14" x14ac:dyDescent="0.4">
      <c r="B20" s="46" t="s">
        <v>64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2:14" x14ac:dyDescent="0.4">
      <c r="B21" s="46" t="s">
        <v>63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2:14" x14ac:dyDescent="0.4">
      <c r="B22" s="46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4" x14ac:dyDescent="0.4">
      <c r="B23" s="46" t="s">
        <v>60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2:14" x14ac:dyDescent="0.4">
      <c r="B24" s="46" t="s">
        <v>59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2:14" x14ac:dyDescent="0.4">
      <c r="B25" s="46" t="s">
        <v>58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2:14" x14ac:dyDescent="0.4">
      <c r="B26" s="46" t="s">
        <v>57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2:14" x14ac:dyDescent="0.4">
      <c r="B27" s="46" t="s">
        <v>55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4">
      <c r="B28" s="46" t="s">
        <v>54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2:14" x14ac:dyDescent="0.4">
      <c r="B29" s="46" t="s">
        <v>53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2:14" x14ac:dyDescent="0.4">
      <c r="B30" s="46" t="s">
        <v>52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2:14" x14ac:dyDescent="0.4">
      <c r="B31" s="46" t="s">
        <v>51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2:14" x14ac:dyDescent="0.4">
      <c r="B32" s="46" t="s">
        <v>49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2:15" x14ac:dyDescent="0.4">
      <c r="B33" s="46" t="s">
        <v>106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2:15" x14ac:dyDescent="0.4">
      <c r="B34" s="52" t="s">
        <v>133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5" x14ac:dyDescent="0.4">
      <c r="B35" s="52" t="s">
        <v>134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5" x14ac:dyDescent="0.4">
      <c r="B36" s="56" t="s">
        <v>136</v>
      </c>
      <c r="C36" s="58">
        <f>SUBTOTAL(109,Tabla1[enero])</f>
        <v>0</v>
      </c>
      <c r="D36" s="58">
        <f>SUBTOTAL(109,Tabla1[febrero])</f>
        <v>0</v>
      </c>
      <c r="E36" s="58">
        <f>SUBTOTAL(109,Tabla1[marzo])</f>
        <v>0</v>
      </c>
      <c r="F36" s="58">
        <f>SUBTOTAL(109,Tabla1[abril])</f>
        <v>0</v>
      </c>
      <c r="G36" s="58">
        <f>SUBTOTAL(109,Tabla1[mayo])</f>
        <v>0</v>
      </c>
      <c r="H36" s="58">
        <f>SUBTOTAL(109,Tabla1[junio])</f>
        <v>0</v>
      </c>
      <c r="I36" s="58">
        <f>SUBTOTAL(109,Tabla1[julio])</f>
        <v>0</v>
      </c>
      <c r="J36" s="58">
        <f>SUBTOTAL(109,Tabla1[agosto])</f>
        <v>0</v>
      </c>
      <c r="K36" s="58">
        <f>SUBTOTAL(109,Tabla1[septiembre])</f>
        <v>0</v>
      </c>
      <c r="L36" s="58">
        <f>SUBTOTAL(109,Tabla1[octubre])</f>
        <v>0</v>
      </c>
      <c r="M36" s="58">
        <f>SUBTOTAL(109,Tabla1[noviembre])</f>
        <v>0</v>
      </c>
      <c r="N36" s="58">
        <f>SUBTOTAL(109,Tabla1[diciembre])</f>
        <v>0</v>
      </c>
      <c r="O36" s="1">
        <f>SUM(Tabla1[[#Totals],[enero]:[diciembre]])</f>
        <v>0</v>
      </c>
    </row>
    <row r="37" spans="2:15" x14ac:dyDescent="0.4">
      <c r="B37" s="1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2:15" x14ac:dyDescent="0.4">
      <c r="B38" s="16"/>
    </row>
    <row r="39" spans="2:15" x14ac:dyDescent="0.4">
      <c r="B39" s="52" t="s">
        <v>141</v>
      </c>
      <c r="C39" t="s">
        <v>119</v>
      </c>
      <c r="D39" t="s">
        <v>120</v>
      </c>
      <c r="E39" t="s">
        <v>121</v>
      </c>
      <c r="F39" t="s">
        <v>122</v>
      </c>
      <c r="G39" t="s">
        <v>123</v>
      </c>
      <c r="H39" t="s">
        <v>124</v>
      </c>
      <c r="I39" t="s">
        <v>125</v>
      </c>
      <c r="J39" t="s">
        <v>126</v>
      </c>
      <c r="K39" t="s">
        <v>127</v>
      </c>
      <c r="L39" t="s">
        <v>128</v>
      </c>
      <c r="M39" t="s">
        <v>129</v>
      </c>
      <c r="N39" t="s">
        <v>130</v>
      </c>
    </row>
    <row r="40" spans="2:15" x14ac:dyDescent="0.4">
      <c r="B40" s="46" t="s">
        <v>48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2:15" x14ac:dyDescent="0.4">
      <c r="B41" s="46" t="s">
        <v>47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2:15" x14ac:dyDescent="0.4">
      <c r="B42" s="46" t="s">
        <v>46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2:15" x14ac:dyDescent="0.4">
      <c r="B43" s="46" t="s">
        <v>45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2:15" x14ac:dyDescent="0.4">
      <c r="B44" s="46" t="s">
        <v>44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2:15" x14ac:dyDescent="0.4">
      <c r="B45" s="46" t="s">
        <v>43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2:15" x14ac:dyDescent="0.4">
      <c r="B46" s="46" t="s">
        <v>42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2:15" x14ac:dyDescent="0.4">
      <c r="B47" s="46" t="s">
        <v>41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2:15" x14ac:dyDescent="0.4">
      <c r="B48" s="46" t="s">
        <v>40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2:15" x14ac:dyDescent="0.4">
      <c r="B49" s="46" t="s">
        <v>39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2:15" x14ac:dyDescent="0.4">
      <c r="B50" s="46" t="s">
        <v>38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2:15" x14ac:dyDescent="0.4">
      <c r="B51" s="46" t="s">
        <v>37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2:15" x14ac:dyDescent="0.4">
      <c r="B52" s="46" t="s">
        <v>36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2:15" x14ac:dyDescent="0.4">
      <c r="B53" s="46" t="s">
        <v>35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2:15" x14ac:dyDescent="0.4">
      <c r="B54" s="56" t="s">
        <v>136</v>
      </c>
      <c r="C54" s="58">
        <f>SUBTOTAL(109,Tabla2[enero])</f>
        <v>0</v>
      </c>
      <c r="D54" s="58">
        <f>SUBTOTAL(109,Tabla2[febrero])</f>
        <v>0</v>
      </c>
      <c r="E54" s="58">
        <f>SUBTOTAL(109,Tabla2[marzo])</f>
        <v>0</v>
      </c>
      <c r="F54" s="58">
        <f>SUBTOTAL(109,Tabla2[abril])</f>
        <v>0</v>
      </c>
      <c r="G54" s="58">
        <f>SUBTOTAL(109,Tabla2[mayo])</f>
        <v>0</v>
      </c>
      <c r="H54" s="58">
        <f>SUBTOTAL(109,Tabla2[junio])</f>
        <v>0</v>
      </c>
      <c r="I54" s="58">
        <f>SUBTOTAL(109,Tabla2[julio])</f>
        <v>0</v>
      </c>
      <c r="J54" s="58">
        <f>SUBTOTAL(109,Tabla2[agosto])</f>
        <v>0</v>
      </c>
      <c r="K54" s="58">
        <f>SUBTOTAL(109,Tabla2[septiembre])</f>
        <v>0</v>
      </c>
      <c r="L54" s="58">
        <f>SUBTOTAL(109,Tabla2[octubre])</f>
        <v>0</v>
      </c>
      <c r="M54" s="58">
        <f>SUBTOTAL(109,Tabla2[noviembre])</f>
        <v>0</v>
      </c>
      <c r="N54" s="58">
        <f>SUBTOTAL(109,Tabla2[diciembre])</f>
        <v>0</v>
      </c>
      <c r="O54" s="1">
        <f>SUM(Tabla2[[#Totals],[enero]:[diciembre]])</f>
        <v>0</v>
      </c>
    </row>
    <row r="55" spans="2:15" x14ac:dyDescent="0.4">
      <c r="B55" s="16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2:15" x14ac:dyDescent="0.4">
      <c r="B56" s="53" t="s">
        <v>137</v>
      </c>
      <c r="C56" s="54" t="s">
        <v>119</v>
      </c>
      <c r="D56" s="54" t="s">
        <v>120</v>
      </c>
      <c r="E56" s="54" t="s">
        <v>121</v>
      </c>
      <c r="F56" s="54" t="s">
        <v>122</v>
      </c>
      <c r="G56" s="54" t="s">
        <v>123</v>
      </c>
      <c r="H56" s="54" t="s">
        <v>124</v>
      </c>
      <c r="I56" s="54" t="s">
        <v>125</v>
      </c>
      <c r="J56" s="54" t="s">
        <v>126</v>
      </c>
      <c r="K56" s="54" t="s">
        <v>127</v>
      </c>
      <c r="L56" s="54" t="s">
        <v>128</v>
      </c>
      <c r="M56" s="54" t="s">
        <v>129</v>
      </c>
      <c r="N56" s="55" t="s">
        <v>130</v>
      </c>
    </row>
    <row r="57" spans="2:15" x14ac:dyDescent="0.4">
      <c r="B57" s="52" t="s">
        <v>131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2:15" x14ac:dyDescent="0.4">
      <c r="B58" s="52" t="s">
        <v>138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2:15" x14ac:dyDescent="0.4">
      <c r="B59" s="52" t="s">
        <v>132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2:15" x14ac:dyDescent="0.4">
      <c r="B60" s="52" t="s">
        <v>135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</row>
    <row r="61" spans="2:15" x14ac:dyDescent="0.4">
      <c r="B61" s="56" t="s">
        <v>136</v>
      </c>
      <c r="C61" s="58">
        <f>SUBTOTAL(109,Tabla5[enero])</f>
        <v>0</v>
      </c>
      <c r="D61" s="58">
        <f>SUBTOTAL(109,Tabla5[febrero])</f>
        <v>0</v>
      </c>
      <c r="E61" s="58">
        <f>SUBTOTAL(109,Tabla5[marzo])</f>
        <v>0</v>
      </c>
      <c r="F61" s="58">
        <f>SUBTOTAL(109,Tabla5[abril])</f>
        <v>0</v>
      </c>
      <c r="G61" s="58">
        <f>SUBTOTAL(109,Tabla5[mayo])</f>
        <v>0</v>
      </c>
      <c r="H61" s="58">
        <f>SUBTOTAL(109,Tabla5[junio])</f>
        <v>0</v>
      </c>
      <c r="I61" s="58">
        <f>SUBTOTAL(109,Tabla5[julio])</f>
        <v>0</v>
      </c>
      <c r="J61" s="58">
        <f>SUBTOTAL(109,Tabla5[agosto])</f>
        <v>0</v>
      </c>
      <c r="K61" s="58">
        <f>SUBTOTAL(109,Tabla5[septiembre])</f>
        <v>0</v>
      </c>
      <c r="L61" s="58">
        <f>SUBTOTAL(109,Tabla5[octubre])</f>
        <v>0</v>
      </c>
      <c r="M61" s="58">
        <f>SUBTOTAL(109,Tabla5[noviembre])</f>
        <v>0</v>
      </c>
      <c r="N61" s="58">
        <f>SUBTOTAL(109,Tabla5[diciembre])</f>
        <v>0</v>
      </c>
      <c r="O61" s="1">
        <f>SUM(Tabla5[[#Totals],[enero]:[diciembre]])</f>
        <v>0</v>
      </c>
    </row>
    <row r="62" spans="2:15" x14ac:dyDescent="0.4">
      <c r="B62" s="59"/>
    </row>
    <row r="63" spans="2:15" x14ac:dyDescent="0.4">
      <c r="B63" s="59"/>
    </row>
    <row r="64" spans="2:15" x14ac:dyDescent="0.4">
      <c r="B64" s="52" t="s">
        <v>139</v>
      </c>
      <c r="C64" t="s">
        <v>119</v>
      </c>
      <c r="D64" t="s">
        <v>120</v>
      </c>
      <c r="E64" t="s">
        <v>121</v>
      </c>
      <c r="F64" t="s">
        <v>122</v>
      </c>
      <c r="G64" t="s">
        <v>123</v>
      </c>
      <c r="H64" t="s">
        <v>124</v>
      </c>
      <c r="I64" t="s">
        <v>125</v>
      </c>
      <c r="J64" t="s">
        <v>126</v>
      </c>
      <c r="K64" t="s">
        <v>127</v>
      </c>
      <c r="L64" t="s">
        <v>128</v>
      </c>
      <c r="M64" t="s">
        <v>129</v>
      </c>
      <c r="N64" t="s">
        <v>130</v>
      </c>
    </row>
    <row r="65" spans="2:15" x14ac:dyDescent="0.4">
      <c r="B65" s="46" t="s">
        <v>34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2:15" x14ac:dyDescent="0.4">
      <c r="B66" s="46" t="s">
        <v>33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2:15" x14ac:dyDescent="0.4">
      <c r="B67" s="46" t="s">
        <v>31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</row>
    <row r="68" spans="2:15" x14ac:dyDescent="0.4">
      <c r="B68" s="46" t="s">
        <v>30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</row>
    <row r="69" spans="2:15" x14ac:dyDescent="0.4">
      <c r="B69" s="46" t="s">
        <v>28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2:15" x14ac:dyDescent="0.4">
      <c r="B70" s="46" t="s">
        <v>26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</row>
    <row r="71" spans="2:15" x14ac:dyDescent="0.4">
      <c r="B71" s="46" t="s">
        <v>25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2:15" x14ac:dyDescent="0.4">
      <c r="B72" s="46" t="s">
        <v>23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2:15" x14ac:dyDescent="0.4">
      <c r="B73" s="46" t="s">
        <v>22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</row>
    <row r="74" spans="2:15" x14ac:dyDescent="0.4">
      <c r="B74" s="46" t="s">
        <v>20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</row>
    <row r="75" spans="2:15" x14ac:dyDescent="0.4">
      <c r="B75" s="46" t="s">
        <v>19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2:15" x14ac:dyDescent="0.4">
      <c r="B76" s="46" t="s">
        <v>17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</row>
    <row r="77" spans="2:15" x14ac:dyDescent="0.4">
      <c r="B77" s="46" t="s">
        <v>16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</row>
    <row r="78" spans="2:15" x14ac:dyDescent="0.4">
      <c r="B78" s="46" t="s">
        <v>14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2:15" x14ac:dyDescent="0.4">
      <c r="B79" s="56" t="s">
        <v>136</v>
      </c>
      <c r="C79" s="58">
        <f>SUBTOTAL(109,Tabla3[enero])</f>
        <v>0</v>
      </c>
      <c r="D79" s="58">
        <f>SUBTOTAL(109,Tabla3[febrero])</f>
        <v>0</v>
      </c>
      <c r="E79" s="58">
        <f>SUBTOTAL(109,Tabla3[marzo])</f>
        <v>0</v>
      </c>
      <c r="F79" s="58">
        <f>SUBTOTAL(109,Tabla3[abril])</f>
        <v>0</v>
      </c>
      <c r="G79" s="58">
        <f>SUBTOTAL(109,Tabla3[mayo])</f>
        <v>0</v>
      </c>
      <c r="H79" s="58">
        <f>SUBTOTAL(109,Tabla3[junio])</f>
        <v>0</v>
      </c>
      <c r="I79" s="58">
        <f>SUBTOTAL(109,Tabla3[julio])</f>
        <v>0</v>
      </c>
      <c r="J79" s="58">
        <f>SUBTOTAL(109,Tabla3[agosto])</f>
        <v>0</v>
      </c>
      <c r="K79" s="58">
        <f>SUBTOTAL(109,Tabla3[septiembre])</f>
        <v>0</v>
      </c>
      <c r="L79" s="58">
        <f>SUBTOTAL(109,Tabla3[octubre])</f>
        <v>0</v>
      </c>
      <c r="M79" s="58">
        <f>SUBTOTAL(109,Tabla3[noviembre])</f>
        <v>0</v>
      </c>
      <c r="N79" s="58">
        <f>SUBTOTAL(109,Tabla3[diciembre])</f>
        <v>0</v>
      </c>
      <c r="O79" s="1">
        <f>SUM(Tabla3[[#Totals],[enero]:[diciembre]])</f>
        <v>0</v>
      </c>
    </row>
    <row r="80" spans="2:15" x14ac:dyDescent="0.4">
      <c r="B80" s="16"/>
    </row>
    <row r="81" spans="1:5" x14ac:dyDescent="0.4">
      <c r="A81" s="61"/>
      <c r="B81" s="62"/>
      <c r="C81" s="60"/>
      <c r="D81" s="60"/>
      <c r="E81" s="60"/>
    </row>
    <row r="82" spans="1:5" x14ac:dyDescent="0.4">
      <c r="A82" s="63"/>
      <c r="B82" s="61"/>
      <c r="C82" s="60"/>
      <c r="D82" s="60"/>
      <c r="E82" s="60"/>
    </row>
    <row r="83" spans="1:5" ht="32" x14ac:dyDescent="0.4">
      <c r="A83" s="69" t="s">
        <v>142</v>
      </c>
      <c r="B83" s="61">
        <f>O13</f>
        <v>0</v>
      </c>
      <c r="C83" s="64"/>
      <c r="D83" s="60"/>
      <c r="E83" s="60"/>
    </row>
    <row r="84" spans="1:5" x14ac:dyDescent="0.4">
      <c r="A84" s="67"/>
      <c r="B84" s="61"/>
      <c r="C84" s="64"/>
      <c r="D84" s="60"/>
      <c r="E84" s="60"/>
    </row>
    <row r="85" spans="1:5" x14ac:dyDescent="0.4">
      <c r="A85" s="67" t="s">
        <v>146</v>
      </c>
      <c r="B85" s="61">
        <f>SUM(O36+O54+O79)</f>
        <v>0</v>
      </c>
      <c r="C85" s="64" t="e">
        <f>B85/$B$83</f>
        <v>#DIV/0!</v>
      </c>
      <c r="D85" s="60"/>
      <c r="E85" s="60"/>
    </row>
    <row r="86" spans="1:5" ht="32" x14ac:dyDescent="0.4">
      <c r="A86" s="69" t="s">
        <v>147</v>
      </c>
      <c r="B86" s="61">
        <f>O61</f>
        <v>0</v>
      </c>
      <c r="C86" s="64" t="e">
        <f t="shared" ref="C86:C87" si="0">B86/$B$83</f>
        <v>#DIV/0!</v>
      </c>
      <c r="D86" s="60"/>
      <c r="E86" s="60"/>
    </row>
    <row r="87" spans="1:5" x14ac:dyDescent="0.4">
      <c r="A87" s="68" t="s">
        <v>145</v>
      </c>
      <c r="B87" s="61">
        <f>B83-B85-B86</f>
        <v>0</v>
      </c>
      <c r="C87" s="64" t="e">
        <f t="shared" si="0"/>
        <v>#DIV/0!</v>
      </c>
      <c r="D87" s="60"/>
      <c r="E87" s="60"/>
    </row>
    <row r="88" spans="1:5" x14ac:dyDescent="0.4">
      <c r="B88" s="60"/>
      <c r="C88" s="64"/>
      <c r="D88" s="60"/>
      <c r="E88" s="60"/>
    </row>
    <row r="89" spans="1:5" x14ac:dyDescent="0.4">
      <c r="B89" s="60"/>
      <c r="C89" s="60"/>
      <c r="D89" s="60"/>
      <c r="E89" s="60"/>
    </row>
    <row r="90" spans="1:5" x14ac:dyDescent="0.4">
      <c r="B90" s="60"/>
      <c r="C90" s="60"/>
      <c r="D90" s="60"/>
      <c r="E90" s="60"/>
    </row>
    <row r="91" spans="1:5" x14ac:dyDescent="0.4">
      <c r="B91" s="60"/>
      <c r="C91" s="60"/>
      <c r="D91" s="60"/>
      <c r="E91" s="60"/>
    </row>
  </sheetData>
  <phoneticPr fontId="10" type="noConversion"/>
  <pageMargins left="0.7" right="0.7" top="0.75" bottom="0.75" header="0.3" footer="0.3"/>
  <pageSetup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Patrimonio</vt:lpstr>
      <vt:lpstr>Presupuesto (planeado)</vt:lpstr>
      <vt:lpstr>Pilares Financieros</vt:lpstr>
      <vt:lpstr>Registro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Silva</dc:creator>
  <cp:lastModifiedBy>Alvaro Silva</cp:lastModifiedBy>
  <dcterms:created xsi:type="dcterms:W3CDTF">2024-11-19T15:12:36Z</dcterms:created>
  <dcterms:modified xsi:type="dcterms:W3CDTF">2025-02-25T17:09:13Z</dcterms:modified>
</cp:coreProperties>
</file>